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105" windowWidth="14805" windowHeight="7215" tabRatio="814" activeTab="2"/>
  </bookViews>
  <sheets>
    <sheet name="Питьевая вода" sheetId="28" r:id="rId1"/>
    <sheet name="Техническая вода" sheetId="29" r:id="rId2"/>
    <sheet name="Канализационная система" sheetId="30" r:id="rId3"/>
  </sheets>
  <definedNames>
    <definedName name="_xlnm._FilterDatabase" localSheetId="0" hidden="1">'Питьевая вода'!$A$11:$O$11</definedName>
    <definedName name="_xlnm.Print_Titles" localSheetId="2">'Канализационная система'!$8:$8</definedName>
    <definedName name="_xlnm.Print_Titles" localSheetId="0">'Питьевая вода'!$8:$8</definedName>
    <definedName name="_xlnm.Print_Titles" localSheetId="1">'Техническая вода'!$8:$8</definedName>
    <definedName name="_xlnm.Print_Area" localSheetId="2">'Канализационная система'!$A$1:$H$90</definedName>
    <definedName name="_xlnm.Print_Area" localSheetId="0">'Питьевая вода'!$A$1:$H$73</definedName>
  </definedNames>
  <calcPr calcId="144525"/>
</workbook>
</file>

<file path=xl/calcChain.xml><?xml version="1.0" encoding="utf-8"?>
<calcChain xmlns="http://schemas.openxmlformats.org/spreadsheetml/2006/main">
  <c r="E81" i="30" l="1"/>
  <c r="E38" i="30"/>
  <c r="F63" i="30" l="1"/>
  <c r="D54" i="30"/>
  <c r="E54" i="30"/>
  <c r="F56" i="30"/>
  <c r="E48" i="30"/>
  <c r="D48" i="30"/>
  <c r="F51" i="30"/>
  <c r="F49" i="30"/>
  <c r="E58" i="30" l="1"/>
  <c r="D58" i="30"/>
  <c r="E46" i="30"/>
  <c r="D46" i="30"/>
  <c r="E37" i="30"/>
  <c r="E26" i="30"/>
  <c r="E18" i="30"/>
  <c r="D37" i="30"/>
  <c r="D26" i="30"/>
  <c r="D18" i="30"/>
  <c r="F25" i="30"/>
  <c r="D67" i="28"/>
  <c r="E67" i="28"/>
  <c r="G67" i="28"/>
  <c r="H67" i="28"/>
  <c r="E58" i="28"/>
  <c r="G58" i="28"/>
  <c r="H58" i="28"/>
  <c r="D58" i="28"/>
  <c r="E48" i="28"/>
  <c r="D48" i="28"/>
  <c r="E38" i="28"/>
  <c r="D38" i="28"/>
  <c r="E35" i="28"/>
  <c r="D35" i="28"/>
  <c r="E20" i="28"/>
  <c r="D20" i="28"/>
  <c r="E16" i="28"/>
  <c r="D16" i="28"/>
  <c r="I40" i="28" l="1"/>
  <c r="F67" i="30" l="1"/>
  <c r="F66" i="30" s="1"/>
  <c r="H66" i="30"/>
  <c r="G66" i="30"/>
  <c r="E66" i="30"/>
  <c r="D66" i="30"/>
  <c r="F81" i="30" l="1"/>
  <c r="F82" i="30"/>
  <c r="D83" i="30"/>
  <c r="F85" i="30"/>
  <c r="F86" i="30"/>
  <c r="E83" i="30"/>
  <c r="G65" i="30"/>
  <c r="H65" i="30"/>
  <c r="D75" i="30"/>
  <c r="E75" i="30"/>
  <c r="C75" i="30"/>
  <c r="F76" i="30"/>
  <c r="F75" i="30" s="1"/>
  <c r="E69" i="30"/>
  <c r="G69" i="30"/>
  <c r="H69" i="30"/>
  <c r="D69" i="30"/>
  <c r="F62" i="30"/>
  <c r="E62" i="30"/>
  <c r="E57" i="30" s="1"/>
  <c r="G54" i="30"/>
  <c r="G53" i="30" s="1"/>
  <c r="H54" i="30"/>
  <c r="H53" i="30" s="1"/>
  <c r="E53" i="30" l="1"/>
  <c r="F84" i="30"/>
  <c r="F80" i="30"/>
  <c r="E68" i="30"/>
  <c r="E65" i="30" s="1"/>
  <c r="F55" i="30" l="1"/>
  <c r="F54" i="30" s="1"/>
  <c r="F73" i="30" l="1"/>
  <c r="F74" i="30"/>
  <c r="F61" i="30" l="1"/>
  <c r="F60" i="30"/>
  <c r="E35" i="29" l="1"/>
  <c r="D65" i="28" l="1"/>
  <c r="E42" i="30" l="1"/>
  <c r="E41" i="30" s="1"/>
  <c r="F45" i="30"/>
  <c r="F35" i="30" l="1"/>
  <c r="E35" i="30"/>
  <c r="F83" i="30" l="1"/>
  <c r="H80" i="30"/>
  <c r="H79" i="30" s="1"/>
  <c r="H78" i="30" s="1"/>
  <c r="G80" i="30"/>
  <c r="G79" i="30" s="1"/>
  <c r="G78" i="30" s="1"/>
  <c r="E80" i="30"/>
  <c r="E79" i="30" s="1"/>
  <c r="E78" i="30" s="1"/>
  <c r="D80" i="30"/>
  <c r="F72" i="30"/>
  <c r="F71" i="30"/>
  <c r="F70" i="30"/>
  <c r="F59" i="30"/>
  <c r="F58" i="30" s="1"/>
  <c r="F57" i="30" s="1"/>
  <c r="F53" i="30" s="1"/>
  <c r="F50" i="30"/>
  <c r="F48" i="30" s="1"/>
  <c r="F47" i="30"/>
  <c r="F46" i="30" s="1"/>
  <c r="F44" i="30"/>
  <c r="F43" i="30"/>
  <c r="H42" i="30"/>
  <c r="H41" i="30" s="1"/>
  <c r="G42" i="30"/>
  <c r="G41" i="30" s="1"/>
  <c r="D42" i="30"/>
  <c r="F39" i="30"/>
  <c r="F38" i="30"/>
  <c r="F34" i="30"/>
  <c r="E33" i="30"/>
  <c r="E17" i="30" s="1"/>
  <c r="D33" i="30"/>
  <c r="F31" i="30"/>
  <c r="F30" i="30"/>
  <c r="F29" i="30"/>
  <c r="F28" i="30"/>
  <c r="F27" i="30"/>
  <c r="F24" i="30"/>
  <c r="F23" i="30"/>
  <c r="F22" i="30"/>
  <c r="F21" i="30"/>
  <c r="F20" i="30"/>
  <c r="F32" i="30"/>
  <c r="F19" i="30"/>
  <c r="F16" i="30"/>
  <c r="F15" i="30"/>
  <c r="F14" i="30"/>
  <c r="F13" i="30"/>
  <c r="F12" i="30"/>
  <c r="E11" i="30"/>
  <c r="D11" i="30"/>
  <c r="E34" i="29"/>
  <c r="E33" i="29" s="1"/>
  <c r="G35" i="29"/>
  <c r="G34" i="29" s="1"/>
  <c r="G33" i="29" s="1"/>
  <c r="H35" i="29"/>
  <c r="H34" i="29" s="1"/>
  <c r="H33" i="29" s="1"/>
  <c r="D35" i="29"/>
  <c r="D34" i="29" s="1"/>
  <c r="F36" i="29"/>
  <c r="F35" i="29" s="1"/>
  <c r="F34" i="29" s="1"/>
  <c r="F33" i="29" s="1"/>
  <c r="G29" i="29"/>
  <c r="H29" i="29"/>
  <c r="E30" i="29"/>
  <c r="E29" i="29" s="1"/>
  <c r="E26" i="29"/>
  <c r="E25" i="29" s="1"/>
  <c r="E24" i="29" s="1"/>
  <c r="D26" i="29"/>
  <c r="D25" i="29" s="1"/>
  <c r="G25" i="29"/>
  <c r="G24" i="29" s="1"/>
  <c r="H25" i="29"/>
  <c r="H24" i="29" s="1"/>
  <c r="G19" i="29"/>
  <c r="G18" i="29" s="1"/>
  <c r="H19" i="29"/>
  <c r="H18" i="29" s="1"/>
  <c r="F31" i="29"/>
  <c r="F30" i="29" s="1"/>
  <c r="F29" i="29" s="1"/>
  <c r="F27" i="29"/>
  <c r="F26" i="29" s="1"/>
  <c r="F25" i="29" s="1"/>
  <c r="F24" i="29" s="1"/>
  <c r="F22" i="29"/>
  <c r="F21" i="29"/>
  <c r="E20" i="29"/>
  <c r="E19" i="29" s="1"/>
  <c r="E18" i="29" s="1"/>
  <c r="D20" i="29"/>
  <c r="D19" i="29" s="1"/>
  <c r="F16" i="29"/>
  <c r="F15" i="29" s="1"/>
  <c r="F14" i="29" s="1"/>
  <c r="E15" i="29"/>
  <c r="E14" i="29" s="1"/>
  <c r="D15" i="29"/>
  <c r="D14" i="29" s="1"/>
  <c r="F13" i="29"/>
  <c r="F12" i="29"/>
  <c r="E11" i="29"/>
  <c r="E10" i="29" s="1"/>
  <c r="D11" i="29"/>
  <c r="E10" i="30" l="1"/>
  <c r="F37" i="30"/>
  <c r="F26" i="30"/>
  <c r="F18" i="30"/>
  <c r="F69" i="30"/>
  <c r="F68" i="30" s="1"/>
  <c r="F65" i="30" s="1"/>
  <c r="F42" i="30"/>
  <c r="F11" i="30"/>
  <c r="F33" i="30"/>
  <c r="F20" i="29"/>
  <c r="F19" i="29" s="1"/>
  <c r="F18" i="29" s="1"/>
  <c r="F11" i="29"/>
  <c r="F10" i="29" s="1"/>
  <c r="F17" i="30" l="1"/>
  <c r="F10" i="30" s="1"/>
  <c r="F79" i="30"/>
  <c r="F78" i="30" s="1"/>
  <c r="F41" i="30"/>
  <c r="F62" i="28" l="1"/>
  <c r="D11" i="28" l="1"/>
  <c r="E65" i="28" l="1"/>
  <c r="F69" i="28"/>
  <c r="F70" i="28"/>
  <c r="F68" i="28"/>
  <c r="F66" i="28"/>
  <c r="F65" i="28" s="1"/>
  <c r="F67" i="28" l="1"/>
  <c r="E64" i="28"/>
  <c r="H65" i="28"/>
  <c r="H64" i="28" s="1"/>
  <c r="G65" i="28"/>
  <c r="G64" i="28" s="1"/>
  <c r="E55" i="28"/>
  <c r="G55" i="28"/>
  <c r="G54" i="28" s="1"/>
  <c r="H55" i="28"/>
  <c r="H54" i="28" s="1"/>
  <c r="D55" i="28"/>
  <c r="F59" i="28"/>
  <c r="F60" i="28"/>
  <c r="F61" i="28"/>
  <c r="E11" i="28"/>
  <c r="F57" i="28"/>
  <c r="F56" i="28"/>
  <c r="F49" i="28"/>
  <c r="F50" i="28"/>
  <c r="F51" i="28"/>
  <c r="F52" i="28"/>
  <c r="E46" i="28"/>
  <c r="F46" i="28"/>
  <c r="G46" i="28"/>
  <c r="G45" i="28" s="1"/>
  <c r="H46" i="28"/>
  <c r="H45" i="28" s="1"/>
  <c r="D46" i="28"/>
  <c r="F37" i="28"/>
  <c r="F36" i="28"/>
  <c r="F58" i="28" l="1"/>
  <c r="F35" i="28"/>
  <c r="F48" i="28"/>
  <c r="F45" i="28" s="1"/>
  <c r="F64" i="28"/>
  <c r="E45" i="28"/>
  <c r="F55" i="28"/>
  <c r="E54" i="28"/>
  <c r="F40" i="28"/>
  <c r="F41" i="28"/>
  <c r="F42" i="28"/>
  <c r="F43" i="28"/>
  <c r="F39" i="28"/>
  <c r="F34" i="28"/>
  <c r="E33" i="28"/>
  <c r="G33" i="28"/>
  <c r="G32" i="28" s="1"/>
  <c r="H33" i="28"/>
  <c r="H32" i="28" s="1"/>
  <c r="D33" i="28"/>
  <c r="F12" i="28"/>
  <c r="F13" i="28"/>
  <c r="F14" i="28"/>
  <c r="F15" i="28"/>
  <c r="F21" i="28"/>
  <c r="F22" i="28"/>
  <c r="F23" i="28"/>
  <c r="F24" i="28"/>
  <c r="F25" i="28"/>
  <c r="F26" i="28"/>
  <c r="F27" i="28"/>
  <c r="F28" i="28"/>
  <c r="F29" i="28"/>
  <c r="F30" i="28"/>
  <c r="F17" i="28"/>
  <c r="F18" i="28"/>
  <c r="F19" i="28"/>
  <c r="F38" i="28" l="1"/>
  <c r="F20" i="28"/>
  <c r="F16" i="28"/>
  <c r="F54" i="28"/>
  <c r="F11" i="28"/>
  <c r="E32" i="28"/>
  <c r="F33" i="28"/>
  <c r="F10" i="28" l="1"/>
  <c r="F32" i="28"/>
  <c r="E10" i="28"/>
</calcChain>
</file>

<file path=xl/sharedStrings.xml><?xml version="1.0" encoding="utf-8"?>
<sst xmlns="http://schemas.openxmlformats.org/spreadsheetml/2006/main" count="472" uniqueCount="180">
  <si>
    <t>Переоборудование и модернизация хлордозаторной и камер горизонтальных отстойников фильтровальной станции города Рудного</t>
  </si>
  <si>
    <t>Реконструкция двух вторичных радиальных отстойников  очистных сооружений канализации города Рудного</t>
  </si>
  <si>
    <t>шт.</t>
  </si>
  <si>
    <t>№ п/п</t>
  </si>
  <si>
    <t>1.1</t>
  </si>
  <si>
    <t>2</t>
  </si>
  <si>
    <t>2.1</t>
  </si>
  <si>
    <t>2.1.2</t>
  </si>
  <si>
    <t>2.1.3</t>
  </si>
  <si>
    <t>2.1.4</t>
  </si>
  <si>
    <t>2.1.5</t>
  </si>
  <si>
    <t>2.1.6</t>
  </si>
  <si>
    <t>2.1.7</t>
  </si>
  <si>
    <t>2.1.1</t>
  </si>
  <si>
    <t>1.2</t>
  </si>
  <si>
    <t>1.3</t>
  </si>
  <si>
    <t>1.4</t>
  </si>
  <si>
    <t>Сварочный агрегат АДД-4004</t>
  </si>
  <si>
    <t>Автокран г/п 25 тн МАЗ/КАМАЗ</t>
  </si>
  <si>
    <t>Самосвал КАМАЗ 65115 г/п 15 тн</t>
  </si>
  <si>
    <t>2.2</t>
  </si>
  <si>
    <t>2.3.1</t>
  </si>
  <si>
    <t>3</t>
  </si>
  <si>
    <t>3.1.1</t>
  </si>
  <si>
    <t>м</t>
  </si>
  <si>
    <t>Сети технического водоснабжения</t>
  </si>
  <si>
    <t>Перекладка водовода Д=200 мм по ул. Б-Тарасова</t>
  </si>
  <si>
    <t>2.3</t>
  </si>
  <si>
    <t>2.2.1</t>
  </si>
  <si>
    <t>2.2.2</t>
  </si>
  <si>
    <t>2.2.3</t>
  </si>
  <si>
    <t>2.2.5</t>
  </si>
  <si>
    <t>2.2.6</t>
  </si>
  <si>
    <t>Бульдозер-погрузчик Амкадор 134 на базе МТЗ</t>
  </si>
  <si>
    <t>Экскаватор-погрузчик  Амкадор на базе трактора МТЗ</t>
  </si>
  <si>
    <t>Экскаватор ЕК-14-90</t>
  </si>
  <si>
    <t>Замена участка водовода Д=400 мм по ул. 50 лет Октября, 116-ул. Транспортная</t>
  </si>
  <si>
    <t>Замена участка коллектора Д=600 мм правая нитка ГКНС - КОС п. Качар</t>
  </si>
  <si>
    <t>2.4</t>
  </si>
  <si>
    <t>Замена водовода Д=100 мм, ул. Речная-Южная, п. Перцевка</t>
  </si>
  <si>
    <t>Замена участка водовода Д=600 мм от насосной станции 2 водоподъема до задвижки № 33</t>
  </si>
  <si>
    <t>Замена участка водовода Д=600 мм по ул. Корчагина 117, до ул. Качарская</t>
  </si>
  <si>
    <t>Замена участка водовода Д=600 мм в районе п. Юбилейный от Тобольской трассы до Объездной дороги</t>
  </si>
  <si>
    <t>Замена участка качарского водовода Д=720 мм</t>
  </si>
  <si>
    <t>Замена насоса 1Д1250-125б  в насосной станции Сергеевского гидроузла</t>
  </si>
  <si>
    <t>Замена участка водовода Д=100 мм, п. Качар, 1 мкр-н, от РКЦ до ж/д № 45</t>
  </si>
  <si>
    <t>Замена участка водовода Д=400 мм по ул. 50 лет Октября, от ул. Корчагина до ул. Сандригайло</t>
  </si>
  <si>
    <t>Замена насосного оборудования ГКНС -  насосов № 2,3 на насосы Грюндфос</t>
  </si>
  <si>
    <t>Установка дренажного насоса в насосной станции Сергеевского гидроузла</t>
  </si>
  <si>
    <t>Замена участка магистрального водовода Д=500 мм от насосной станции 3 в/п в сторону поселка</t>
  </si>
  <si>
    <t>Замена распределительных сетей поливочного водовода Д=50-219 мм</t>
  </si>
  <si>
    <t>2.2.4</t>
  </si>
  <si>
    <t>Разработка проектно-сметной документации «Реконструкция водовода Д=300 мм, длиной 5500 метров от насосной станции 4-го водоподъёма до насосной станции 5 водоподъема», с положительным заключением госэкспертизы</t>
  </si>
  <si>
    <t>Разработка проектно-сметной документации "Реконструкция двух вторичных радиальных отстойников очистных сооружений города Рудного"</t>
  </si>
  <si>
    <t>Строительство</t>
  </si>
  <si>
    <t>Замена насосного оборудования  на КНС "АБЗ Сарбай"  на насосы Грюндфос</t>
  </si>
  <si>
    <t>Замена участка водовода Д=400 мм, п. Качар, 1 мкр-н, от дома № 9 до дома № 47</t>
  </si>
  <si>
    <t>Перекладка водовода Д=600 мм по ул. Корчагина от ул. Качарская до 5-ти колодцев (левая нитка)</t>
  </si>
  <si>
    <t>Автомобиль КО-507 К (илососная) на базе КАМАЗ 53605</t>
  </si>
  <si>
    <t>на 2016-2020 годы</t>
  </si>
  <si>
    <t>Строительство утепленного бокса-ангара для автотранспорта</t>
  </si>
  <si>
    <t>Модернизация систем отопления и освещения фильтровальной станции</t>
  </si>
  <si>
    <t xml:space="preserve">Замена насосов № 1,2,3 в насосной станции очищенных стоков очистных сооружений </t>
  </si>
  <si>
    <t>Внедрение системы автоматического дозирования реагентов для очистки воды фильтровальной станции</t>
  </si>
  <si>
    <t>Перекладка водовода Д=200 мм по ул. Ленина от ул. И-Франко до ул. Фрунзе</t>
  </si>
  <si>
    <t>Перекладка водовода Д=600 мм по ул. Корчагина, от ул. Качарской, до 5-ти колодцев (правая нитка)</t>
  </si>
  <si>
    <t>Замена напорного коллектора Д=200 мм, от ж/д путей МПС до камеры ОПЦ</t>
  </si>
  <si>
    <t>Замена насоса 5Ф/12 в хозфекальной насосной станции очистных сооружений города Рудного</t>
  </si>
  <si>
    <t>компл.</t>
  </si>
  <si>
    <t>Перекладка водовода Д=315 мм по ул. Мира от ул. Корчагина до ул. Володарского</t>
  </si>
  <si>
    <t>Замена участка водовода Д=300 мм от насосной станции 4 водоподъема до насосной станции 5-го водоподъема</t>
  </si>
  <si>
    <t>Реконструкция насосной станции первого водоподъема станции №1 фильтровальной станции города Рудного с модернизацией насосного оборудования, общей производительностью 8060 м3/час</t>
  </si>
  <si>
    <t xml:space="preserve">Перекладка водовода Д=400 мм по ул. Сандригайло от ул. 50 лет Октября до ул. Качарская </t>
  </si>
  <si>
    <t>Замена участка коллектора Д=1200 мм от АГО № 12 до "Дома престарелых"</t>
  </si>
  <si>
    <t>Устройство дюкера по ул. Парковая-Фрунзе (овраг)</t>
  </si>
  <si>
    <t>Замена коллектора по ул. Пушкина от насосной станции 4 водоподъема до ул. Парковой Д=400 мм</t>
  </si>
  <si>
    <t>Замена насоса № 14  Д320-70 на насосной станции 3-го водоподъема УВиК п. Качар</t>
  </si>
  <si>
    <t>Перекладка водовода Д=500 мм по ул. Строительной от насосной станции 4 водоподъема до ул. Марите</t>
  </si>
  <si>
    <t>Замена водовода технической воды Д=800 мм в районе СГУ</t>
  </si>
  <si>
    <t>Разработка проектно-сметной документации "Переоборудование и модернизация хлордозаторной и камер горизонтальных отстойников"</t>
  </si>
  <si>
    <t xml:space="preserve">Замена участка качарского водовода Д=700 мм </t>
  </si>
  <si>
    <t>3.1</t>
  </si>
  <si>
    <t>Ремонт подводной части Сергеевского гидроузла (водозаборного оборудования)</t>
  </si>
  <si>
    <t>Замена водовода Д=500 мм п. Качар- левая нитка ВОС</t>
  </si>
  <si>
    <t>Замена участка трубопровода Д=159 мм, п. Качар КНС -правая нитка-приемная камера</t>
  </si>
  <si>
    <t xml:space="preserve">Замена канализационного самотечного коллектора Д=1200 мм от т. "С" до очистных сооружений </t>
  </si>
  <si>
    <t xml:space="preserve">Замена канализационного самотечного  коллектора Д=1200 мм от т. "С" до очистных сооружений </t>
  </si>
  <si>
    <t>источник инвестиций, тыс. тенге</t>
  </si>
  <si>
    <t>ВСЕГО на 2016 год</t>
  </si>
  <si>
    <t>Едини- ца изме-рений</t>
  </si>
  <si>
    <t>Сварочный аппарат  для сварки полиэтиленовых труб Д= 40-160 мм, с бензиновым генератором 2,2 кВт</t>
  </si>
  <si>
    <t>Сварочный аппарат для сварки полиэтиленовых труб   Д=90-315 мм, с бензиновым генератором 4-5кВт</t>
  </si>
  <si>
    <t>Электромеханическая гильотина MetalMaster ETG 2080</t>
  </si>
  <si>
    <t xml:space="preserve">Токарно - винторезный станок IB625M/1500 </t>
  </si>
  <si>
    <t>Мероприятия по созданию новых активов</t>
  </si>
  <si>
    <t>Мероприятия по восстановлению и поддержке существующих активов</t>
  </si>
  <si>
    <t>Всего на 2017 год</t>
  </si>
  <si>
    <t>Проект инвестиционной программы на 2017 год</t>
  </si>
  <si>
    <t>Проект инвестиционной программы на 2016 год</t>
  </si>
  <si>
    <t>Проект инвестиционной программы на 2018 год</t>
  </si>
  <si>
    <t>Всего на 2018 год</t>
  </si>
  <si>
    <t>Инвестиционная программа  субъекта естественной монополии</t>
  </si>
  <si>
    <t>ТОО "Рудненский водоканал"</t>
  </si>
  <si>
    <t>Разработка проектно-сметной документации:</t>
  </si>
  <si>
    <t>Проект инвестиционной программы на 2019 год</t>
  </si>
  <si>
    <t>Всего на 2019 год</t>
  </si>
  <si>
    <t>Замена сетей технического водоснабжения</t>
  </si>
  <si>
    <t>Проект инвестиционной программы на 2020 год</t>
  </si>
  <si>
    <t>Всего на 2020 год</t>
  </si>
  <si>
    <t>Директор ТОО "Рудненский водоканал"</t>
  </si>
  <si>
    <t>Зуев А.П.</t>
  </si>
  <si>
    <t>"15" июня 2015 г.</t>
  </si>
  <si>
    <t>Коли-чество</t>
  </si>
  <si>
    <t>Замена воздуходувки на очистных сооружениях</t>
  </si>
  <si>
    <t>Сварочный аппарат для сварки полиэтиленовых труб   Д=315-630 мм, с дизельным генератором</t>
  </si>
  <si>
    <t>Разработка проектно-сметной документации "Реконструкция канализационного коллектора Д=300 мм, протяженностью 2300 метров по ул. Пушкина с увеличением диаметра", с положительным заключением госэкспертизы</t>
  </si>
  <si>
    <t>Монтаж системы диспетчеризации насосного оборудования  реконструированных насосных станций 1,2-го водоподъемов общей производительностью 3780 м3/час, 5760 м3/час, 8060 м3/час</t>
  </si>
  <si>
    <t>Наименование мероприятия инвестиционной программы</t>
  </si>
  <si>
    <t>Замена насоса  № 2 и всасывающего коллектора на 3 водоподъеме фильтровальной станции</t>
  </si>
  <si>
    <t>Услуги по подаче воды по магистральным трубопроводам и распределительным сетям (питьевая вода)</t>
  </si>
  <si>
    <t>собственные</t>
  </si>
  <si>
    <t>заемные</t>
  </si>
  <si>
    <t>за счет иной деятельности</t>
  </si>
  <si>
    <t>Услуги по подаче воды по магистральным трубопроводам и распределительным сетям (техническая вода)</t>
  </si>
  <si>
    <t>Сумма инвестиций, тыс. теге (без НДС)</t>
  </si>
  <si>
    <t>Единица измерений</t>
  </si>
  <si>
    <t xml:space="preserve">Мероприятия по реконструкции и техническому перевооружению  системы водоснабжения </t>
  </si>
  <si>
    <t xml:space="preserve">Мероприятия по реконструкции и техническому перевооружению  системы технического водоснабжения </t>
  </si>
  <si>
    <t>1.1.1</t>
  </si>
  <si>
    <t>1.1.2</t>
  </si>
  <si>
    <t>1</t>
  </si>
  <si>
    <t>Замена сетей технического  водоснабжения</t>
  </si>
  <si>
    <t>Услуги по  отводу и очистке сточных вод</t>
  </si>
  <si>
    <t>Сумма инвести-ций, тыс. теге            (без НДС)</t>
  </si>
  <si>
    <t>Замена насоса СД 160/30 в насосной метатенков очистных сооружений</t>
  </si>
  <si>
    <t>Замена насосов № 8,9 в иловой насосной очистных сооружений</t>
  </si>
  <si>
    <t>2.4.1</t>
  </si>
  <si>
    <t>Замена канализационной насосной станции "КНС "Горняцкая"</t>
  </si>
  <si>
    <t>Монтаж канализационного коллектора от насосной станции СПР до распределительной камеры</t>
  </si>
  <si>
    <t>3.2</t>
  </si>
  <si>
    <t>Капитальный ремонт зданий, сооружений</t>
  </si>
  <si>
    <t>3.2.1</t>
  </si>
  <si>
    <t>Ремонт секции аэротенка очистных сооружений</t>
  </si>
  <si>
    <t>Мероприятия по реконструкции и техническому перевооружению  системы водоотведения</t>
  </si>
  <si>
    <t>Замена сетей канализации</t>
  </si>
  <si>
    <t>Ремонт сооружений</t>
  </si>
  <si>
    <t>1.2.1</t>
  </si>
  <si>
    <t>Ремонт первичного радиального отстойника очистных сооружений-илоскреб</t>
  </si>
  <si>
    <t xml:space="preserve">Замена канализационных сетей </t>
  </si>
  <si>
    <t>Замена участка коллектора Д=600 мм, левая нитка ГКНС- КОС п. Качар</t>
  </si>
  <si>
    <t>Ремонт вторичного радиального отстойника-илосос</t>
  </si>
  <si>
    <t>Ремонт первичного радиального отстойника-илоскреб</t>
  </si>
  <si>
    <t>1.2.2</t>
  </si>
  <si>
    <t>1.2.3</t>
  </si>
  <si>
    <t>Замена участка водовода Д=1020 мм от  29 микрорайона до ул. Балыктинской</t>
  </si>
  <si>
    <t>Замена водздуходувки на участке канализационных очистных сооружений п. Качар</t>
  </si>
  <si>
    <t>3.3</t>
  </si>
  <si>
    <t>3.4</t>
  </si>
  <si>
    <t>3.5</t>
  </si>
  <si>
    <t>3.6</t>
  </si>
  <si>
    <t>3.7</t>
  </si>
  <si>
    <t>3.8</t>
  </si>
  <si>
    <t>3.9</t>
  </si>
  <si>
    <t>3.10</t>
  </si>
  <si>
    <t xml:space="preserve">Замена участка водовода Д=1020 мм от фильтровальной станции </t>
  </si>
  <si>
    <t xml:space="preserve">Замена участка водовода Д=1020 мм от фильтровальной станции  </t>
  </si>
  <si>
    <t>Автоцистерна "Питьевая бочка" на базе ГАЗ-3309</t>
  </si>
  <si>
    <t>Приобретение технологического   оборудования:</t>
  </si>
  <si>
    <t>Приобретение автотранспорта, спецтехники:</t>
  </si>
  <si>
    <t>Замена канализационного напорного коллектора от ст. Северная до ст. АБЗ Д=160 мм</t>
  </si>
  <si>
    <t>Замена напорного коллектора Д=200 мм, от КНС АБЗ</t>
  </si>
  <si>
    <t>3.1.2</t>
  </si>
  <si>
    <t>3.1.3</t>
  </si>
  <si>
    <t>Ремонт  сооружений</t>
  </si>
  <si>
    <t>1.5</t>
  </si>
  <si>
    <r>
      <t>Разработка проектно-сметной документации «Реконструкция насосной станции второго водоподъема станции № 1 фильтровальной станции города Рудного с модернизацией насосного оборудования, общей производительностью 3780 м</t>
    </r>
    <r>
      <rPr>
        <vertAlign val="superscript"/>
        <sz val="11.5"/>
        <rFont val="Times New Roman"/>
        <family val="1"/>
        <charset val="204"/>
      </rPr>
      <t>3</t>
    </r>
    <r>
      <rPr>
        <sz val="11.5"/>
        <rFont val="Times New Roman"/>
        <family val="1"/>
        <charset val="204"/>
      </rPr>
      <t>/час», с положительным заключением госэкспертизы</t>
    </r>
  </si>
  <si>
    <r>
      <t>Разработка проектно-сметной документации «Реконструкция насосной станции второго водоподъема станции собственных нужд фильтровальной станции города Рудного с модернизацией насосного оборудования, общей производительностью 5760 м</t>
    </r>
    <r>
      <rPr>
        <vertAlign val="superscript"/>
        <sz val="11.5"/>
        <rFont val="Times New Roman"/>
        <family val="1"/>
        <charset val="204"/>
      </rPr>
      <t>3</t>
    </r>
    <r>
      <rPr>
        <sz val="11.5"/>
        <rFont val="Times New Roman"/>
        <family val="1"/>
        <charset val="204"/>
      </rPr>
      <t>/час, с положительным заключением госэкспертизы</t>
    </r>
  </si>
  <si>
    <r>
      <t>Реконструкция насосной станции второго водоподъема станции № 1 фильтровальной станции города Рудного с модернизацией насосного оборудования, общей производительностью 3780 м</t>
    </r>
    <r>
      <rPr>
        <vertAlign val="superscript"/>
        <sz val="11.5"/>
        <rFont val="Times New Roman"/>
        <family val="1"/>
        <charset val="204"/>
      </rPr>
      <t>3</t>
    </r>
    <r>
      <rPr>
        <sz val="11.5"/>
        <rFont val="Times New Roman"/>
        <family val="1"/>
        <charset val="204"/>
      </rPr>
      <t>/час</t>
    </r>
  </si>
  <si>
    <r>
      <t>Разработка проектно-сметной документации «Реконструкция насосной станции первого водоподъема станции №1 фильтровальной станции города Рудного с модернизацией насосного оборудования, общей производительностью 8060 м</t>
    </r>
    <r>
      <rPr>
        <vertAlign val="superscript"/>
        <sz val="11.5"/>
        <rFont val="Times New Roman"/>
        <family val="1"/>
        <charset val="204"/>
      </rPr>
      <t>3</t>
    </r>
    <r>
      <rPr>
        <sz val="11.5"/>
        <rFont val="Times New Roman"/>
        <family val="1"/>
        <charset val="204"/>
      </rPr>
      <t>/час», с положительным заключением госэкспертизы</t>
    </r>
  </si>
  <si>
    <r>
      <t>Реконструкция насосной станции второго водоподъема станции собственных нужд фильтровальной станции города Рудного с модернизацией насосного оборудования, общей производительностью 5760 м</t>
    </r>
    <r>
      <rPr>
        <vertAlign val="superscript"/>
        <sz val="11.5"/>
        <rFont val="Times New Roman"/>
        <family val="1"/>
        <charset val="204"/>
      </rPr>
      <t>3</t>
    </r>
    <r>
      <rPr>
        <sz val="11.5"/>
        <rFont val="Times New Roman"/>
        <family val="1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</si>
</sst>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.5"/>
      <name val="Times New Roman"/>
      <family val="1"/>
      <charset val="204"/>
    </font>
    <font>
      <vertAlign val="superscript"/>
      <sz val="11.5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>
      <alignment horizontal="left"/>
    </xf>
  </cellStyleXfs>
  <cellXfs count="96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vertical="center"/>
    </xf>
    <xf numFmtId="1" fontId="5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0" fontId="5" fillId="0" borderId="1" xfId="4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4" fontId="5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6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5">
    <cellStyle name="Обычный" xfId="0" builtinId="0"/>
    <cellStyle name="Обычный 2" xfId="2"/>
    <cellStyle name="Обычный 3" xfId="4"/>
    <cellStyle name="Процентный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73"/>
  <sheetViews>
    <sheetView view="pageBreakPreview" zoomScale="82" zoomScaleNormal="89" zoomScaleSheetLayoutView="82" workbookViewId="0">
      <selection activeCell="N14" sqref="N14"/>
    </sheetView>
  </sheetViews>
  <sheetFormatPr defaultRowHeight="15" x14ac:dyDescent="0.25"/>
  <cols>
    <col min="1" max="1" width="6.28515625" style="11" customWidth="1"/>
    <col min="2" max="2" width="57.28515625" style="11" customWidth="1"/>
    <col min="3" max="3" width="9.28515625" style="11" customWidth="1"/>
    <col min="4" max="4" width="10.5703125" style="11" customWidth="1"/>
    <col min="5" max="5" width="14.7109375" style="13" customWidth="1"/>
    <col min="6" max="6" width="14.140625" style="13" customWidth="1"/>
    <col min="7" max="7" width="10.7109375" style="13" customWidth="1"/>
    <col min="8" max="8" width="14.7109375" style="13" customWidth="1"/>
    <col min="9" max="16384" width="9.140625" style="11"/>
  </cols>
  <sheetData>
    <row r="1" spans="1:15" x14ac:dyDescent="0.25">
      <c r="A1" s="10" t="s">
        <v>101</v>
      </c>
      <c r="B1" s="10"/>
      <c r="C1" s="10"/>
      <c r="D1" s="10"/>
      <c r="E1" s="10"/>
      <c r="F1" s="10"/>
      <c r="G1" s="10"/>
      <c r="H1" s="10"/>
    </row>
    <row r="2" spans="1:15" x14ac:dyDescent="0.25">
      <c r="A2" s="10" t="s">
        <v>102</v>
      </c>
      <c r="B2" s="10"/>
      <c r="C2" s="10"/>
      <c r="D2" s="10"/>
      <c r="E2" s="10"/>
      <c r="F2" s="10"/>
      <c r="G2" s="10"/>
      <c r="H2" s="10"/>
    </row>
    <row r="3" spans="1:15" x14ac:dyDescent="0.25">
      <c r="A3" s="12" t="s">
        <v>119</v>
      </c>
      <c r="B3" s="12"/>
      <c r="C3" s="12"/>
      <c r="D3" s="12"/>
      <c r="E3" s="12"/>
      <c r="F3" s="12"/>
      <c r="G3" s="12"/>
      <c r="H3" s="12"/>
    </row>
    <row r="4" spans="1:15" x14ac:dyDescent="0.25">
      <c r="A4" s="10" t="s">
        <v>59</v>
      </c>
      <c r="B4" s="10"/>
      <c r="C4" s="10"/>
      <c r="D4" s="10"/>
      <c r="E4" s="10"/>
      <c r="F4" s="10"/>
      <c r="G4" s="10"/>
      <c r="H4" s="10"/>
    </row>
    <row r="5" spans="1:15" ht="8.25" customHeight="1" x14ac:dyDescent="0.25"/>
    <row r="6" spans="1:15" x14ac:dyDescent="0.25">
      <c r="A6" s="14" t="s">
        <v>3</v>
      </c>
      <c r="B6" s="14" t="s">
        <v>117</v>
      </c>
      <c r="C6" s="14" t="s">
        <v>89</v>
      </c>
      <c r="D6" s="14" t="s">
        <v>112</v>
      </c>
      <c r="E6" s="14" t="s">
        <v>124</v>
      </c>
      <c r="F6" s="14" t="s">
        <v>87</v>
      </c>
      <c r="G6" s="14"/>
      <c r="H6" s="14"/>
      <c r="I6" s="15"/>
      <c r="J6" s="15"/>
      <c r="K6" s="15"/>
      <c r="L6" s="16"/>
      <c r="M6" s="16"/>
      <c r="N6" s="16"/>
      <c r="O6" s="16"/>
    </row>
    <row r="7" spans="1:15" ht="44.25" customHeight="1" x14ac:dyDescent="0.25">
      <c r="A7" s="14"/>
      <c r="B7" s="14"/>
      <c r="C7" s="14"/>
      <c r="D7" s="14"/>
      <c r="E7" s="14"/>
      <c r="F7" s="17" t="s">
        <v>120</v>
      </c>
      <c r="G7" s="17" t="s">
        <v>121</v>
      </c>
      <c r="H7" s="17" t="s">
        <v>122</v>
      </c>
    </row>
    <row r="8" spans="1:15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</row>
    <row r="9" spans="1:15" x14ac:dyDescent="0.25">
      <c r="A9" s="18" t="s">
        <v>98</v>
      </c>
      <c r="B9" s="18"/>
      <c r="C9" s="18"/>
      <c r="D9" s="18"/>
      <c r="E9" s="18"/>
      <c r="F9" s="18"/>
      <c r="G9" s="18"/>
      <c r="H9" s="18"/>
    </row>
    <row r="10" spans="1:15" x14ac:dyDescent="0.25">
      <c r="A10" s="19"/>
      <c r="B10" s="19" t="s">
        <v>88</v>
      </c>
      <c r="C10" s="19"/>
      <c r="D10" s="19"/>
      <c r="E10" s="20">
        <f>E11+E16+E20</f>
        <v>673222</v>
      </c>
      <c r="F10" s="20">
        <f>F11+F16+F20</f>
        <v>673222</v>
      </c>
      <c r="G10" s="20"/>
      <c r="H10" s="20"/>
    </row>
    <row r="11" spans="1:15" ht="31.5" customHeight="1" x14ac:dyDescent="0.25">
      <c r="A11" s="21">
        <v>1</v>
      </c>
      <c r="B11" s="22" t="s">
        <v>126</v>
      </c>
      <c r="C11" s="23" t="s">
        <v>2</v>
      </c>
      <c r="D11" s="24">
        <f>SUM(D12:D15)</f>
        <v>8</v>
      </c>
      <c r="E11" s="24">
        <f>SUM(E12:E15)</f>
        <v>65960</v>
      </c>
      <c r="F11" s="24">
        <f>SUM(F12:F15)</f>
        <v>65960</v>
      </c>
      <c r="G11" s="25"/>
      <c r="H11" s="25"/>
    </row>
    <row r="12" spans="1:15" ht="30" x14ac:dyDescent="0.25">
      <c r="A12" s="26" t="s">
        <v>4</v>
      </c>
      <c r="B12" s="5" t="s">
        <v>63</v>
      </c>
      <c r="C12" s="27" t="s">
        <v>2</v>
      </c>
      <c r="D12" s="27">
        <v>4</v>
      </c>
      <c r="E12" s="7">
        <v>31885</v>
      </c>
      <c r="F12" s="33">
        <f t="shared" ref="F12:F14" si="0">E12</f>
        <v>31885</v>
      </c>
      <c r="G12" s="32"/>
      <c r="H12" s="32"/>
    </row>
    <row r="13" spans="1:15" ht="30" x14ac:dyDescent="0.25">
      <c r="A13" s="26" t="s">
        <v>14</v>
      </c>
      <c r="B13" s="5" t="s">
        <v>118</v>
      </c>
      <c r="C13" s="6" t="s">
        <v>2</v>
      </c>
      <c r="D13" s="6">
        <v>1</v>
      </c>
      <c r="E13" s="7">
        <v>22243</v>
      </c>
      <c r="F13" s="33">
        <f t="shared" si="0"/>
        <v>22243</v>
      </c>
      <c r="G13" s="32"/>
      <c r="H13" s="32"/>
    </row>
    <row r="14" spans="1:15" ht="30" x14ac:dyDescent="0.25">
      <c r="A14" s="26" t="s">
        <v>15</v>
      </c>
      <c r="B14" s="5" t="s">
        <v>76</v>
      </c>
      <c r="C14" s="6" t="s">
        <v>2</v>
      </c>
      <c r="D14" s="6">
        <v>1</v>
      </c>
      <c r="E14" s="7">
        <v>6999</v>
      </c>
      <c r="F14" s="33">
        <f t="shared" si="0"/>
        <v>6999</v>
      </c>
      <c r="G14" s="32"/>
      <c r="H14" s="32"/>
    </row>
    <row r="15" spans="1:15" ht="30" x14ac:dyDescent="0.25">
      <c r="A15" s="26" t="s">
        <v>16</v>
      </c>
      <c r="B15" s="5" t="s">
        <v>61</v>
      </c>
      <c r="C15" s="6" t="s">
        <v>2</v>
      </c>
      <c r="D15" s="6">
        <v>2</v>
      </c>
      <c r="E15" s="33">
        <v>4833</v>
      </c>
      <c r="F15" s="33">
        <f>E15</f>
        <v>4833</v>
      </c>
      <c r="G15" s="32"/>
      <c r="H15" s="32"/>
    </row>
    <row r="16" spans="1:15" x14ac:dyDescent="0.25">
      <c r="A16" s="29" t="s">
        <v>5</v>
      </c>
      <c r="B16" s="22" t="s">
        <v>94</v>
      </c>
      <c r="C16" s="21" t="s">
        <v>2</v>
      </c>
      <c r="D16" s="30">
        <f>SUM(D17:D19)</f>
        <v>3</v>
      </c>
      <c r="E16" s="30">
        <f t="shared" ref="E16:F16" si="1">SUM(E17:E19)</f>
        <v>34361</v>
      </c>
      <c r="F16" s="30">
        <f t="shared" si="1"/>
        <v>34361</v>
      </c>
      <c r="G16" s="21"/>
      <c r="H16" s="21"/>
    </row>
    <row r="17" spans="1:8" ht="93" x14ac:dyDescent="0.25">
      <c r="A17" s="26" t="s">
        <v>6</v>
      </c>
      <c r="B17" s="5" t="s">
        <v>175</v>
      </c>
      <c r="C17" s="6" t="s">
        <v>68</v>
      </c>
      <c r="D17" s="8">
        <v>1</v>
      </c>
      <c r="E17" s="35">
        <v>11923</v>
      </c>
      <c r="F17" s="33">
        <f>E17</f>
        <v>11923</v>
      </c>
      <c r="G17" s="32"/>
      <c r="H17" s="32"/>
    </row>
    <row r="18" spans="1:8" ht="93" x14ac:dyDescent="0.25">
      <c r="A18" s="26" t="s">
        <v>20</v>
      </c>
      <c r="B18" s="5" t="s">
        <v>176</v>
      </c>
      <c r="C18" s="6" t="s">
        <v>68</v>
      </c>
      <c r="D18" s="8">
        <v>1</v>
      </c>
      <c r="E18" s="35">
        <v>13076</v>
      </c>
      <c r="F18" s="33">
        <f>E18</f>
        <v>13076</v>
      </c>
      <c r="G18" s="32"/>
      <c r="H18" s="32"/>
    </row>
    <row r="19" spans="1:8" ht="75.75" customHeight="1" x14ac:dyDescent="0.25">
      <c r="A19" s="26" t="s">
        <v>27</v>
      </c>
      <c r="B19" s="5" t="s">
        <v>52</v>
      </c>
      <c r="C19" s="6" t="s">
        <v>68</v>
      </c>
      <c r="D19" s="8">
        <v>1</v>
      </c>
      <c r="E19" s="35">
        <v>9362</v>
      </c>
      <c r="F19" s="33">
        <f>E19</f>
        <v>9362</v>
      </c>
      <c r="G19" s="32"/>
      <c r="H19" s="32"/>
    </row>
    <row r="20" spans="1:8" ht="31.5" customHeight="1" x14ac:dyDescent="0.25">
      <c r="A20" s="29" t="s">
        <v>22</v>
      </c>
      <c r="B20" s="22" t="s">
        <v>95</v>
      </c>
      <c r="C20" s="21" t="s">
        <v>24</v>
      </c>
      <c r="D20" s="31">
        <f>SUM(D21:D30)</f>
        <v>11148</v>
      </c>
      <c r="E20" s="31">
        <f t="shared" ref="E20:F20" si="2">SUM(E21:E30)</f>
        <v>572901</v>
      </c>
      <c r="F20" s="31">
        <f t="shared" si="2"/>
        <v>572901</v>
      </c>
      <c r="G20" s="21"/>
      <c r="H20" s="21"/>
    </row>
    <row r="21" spans="1:8" ht="30" customHeight="1" x14ac:dyDescent="0.25">
      <c r="A21" s="34" t="s">
        <v>81</v>
      </c>
      <c r="B21" s="5" t="s">
        <v>57</v>
      </c>
      <c r="C21" s="6" t="s">
        <v>24</v>
      </c>
      <c r="D21" s="6">
        <v>1400</v>
      </c>
      <c r="E21" s="7">
        <v>79017</v>
      </c>
      <c r="F21" s="7">
        <f t="shared" ref="F21:F30" si="3">E21</f>
        <v>79017</v>
      </c>
      <c r="G21" s="32"/>
      <c r="H21" s="32"/>
    </row>
    <row r="22" spans="1:8" ht="30" x14ac:dyDescent="0.25">
      <c r="A22" s="34" t="s">
        <v>139</v>
      </c>
      <c r="B22" s="5" t="s">
        <v>77</v>
      </c>
      <c r="C22" s="6" t="s">
        <v>24</v>
      </c>
      <c r="D22" s="6">
        <v>1300</v>
      </c>
      <c r="E22" s="33">
        <v>66260</v>
      </c>
      <c r="F22" s="33">
        <f t="shared" si="3"/>
        <v>66260</v>
      </c>
      <c r="G22" s="32"/>
      <c r="H22" s="32"/>
    </row>
    <row r="23" spans="1:8" ht="30" x14ac:dyDescent="0.25">
      <c r="A23" s="34" t="s">
        <v>156</v>
      </c>
      <c r="B23" s="5" t="s">
        <v>36</v>
      </c>
      <c r="C23" s="6" t="s">
        <v>24</v>
      </c>
      <c r="D23" s="6">
        <v>900</v>
      </c>
      <c r="E23" s="33">
        <v>33909</v>
      </c>
      <c r="F23" s="33">
        <f t="shared" si="3"/>
        <v>33909</v>
      </c>
      <c r="G23" s="32"/>
      <c r="H23" s="32"/>
    </row>
    <row r="24" spans="1:8" ht="30" x14ac:dyDescent="0.25">
      <c r="A24" s="34" t="s">
        <v>157</v>
      </c>
      <c r="B24" s="5" t="s">
        <v>41</v>
      </c>
      <c r="C24" s="6" t="s">
        <v>24</v>
      </c>
      <c r="D24" s="6">
        <v>667</v>
      </c>
      <c r="E24" s="33">
        <v>49455</v>
      </c>
      <c r="F24" s="33">
        <f t="shared" si="3"/>
        <v>49455</v>
      </c>
      <c r="G24" s="32"/>
      <c r="H24" s="32"/>
    </row>
    <row r="25" spans="1:8" x14ac:dyDescent="0.25">
      <c r="A25" s="34" t="s">
        <v>158</v>
      </c>
      <c r="B25" s="5" t="s">
        <v>80</v>
      </c>
      <c r="C25" s="6" t="s">
        <v>24</v>
      </c>
      <c r="D25" s="6">
        <v>3200</v>
      </c>
      <c r="E25" s="7">
        <v>212213</v>
      </c>
      <c r="F25" s="7">
        <f t="shared" si="3"/>
        <v>212213</v>
      </c>
      <c r="G25" s="32"/>
      <c r="H25" s="32"/>
    </row>
    <row r="26" spans="1:8" ht="18.75" customHeight="1" x14ac:dyDescent="0.25">
      <c r="A26" s="34" t="s">
        <v>159</v>
      </c>
      <c r="B26" s="5" t="s">
        <v>83</v>
      </c>
      <c r="C26" s="6" t="s">
        <v>24</v>
      </c>
      <c r="D26" s="6">
        <v>1500</v>
      </c>
      <c r="E26" s="33">
        <v>55143</v>
      </c>
      <c r="F26" s="33">
        <f t="shared" si="3"/>
        <v>55143</v>
      </c>
      <c r="G26" s="32"/>
      <c r="H26" s="32"/>
    </row>
    <row r="27" spans="1:8" ht="30" x14ac:dyDescent="0.25">
      <c r="A27" s="34" t="s">
        <v>160</v>
      </c>
      <c r="B27" s="5" t="s">
        <v>39</v>
      </c>
      <c r="C27" s="6" t="s">
        <v>24</v>
      </c>
      <c r="D27" s="6">
        <v>500</v>
      </c>
      <c r="E27" s="33">
        <v>4854</v>
      </c>
      <c r="F27" s="33">
        <f t="shared" si="3"/>
        <v>4854</v>
      </c>
      <c r="G27" s="32"/>
      <c r="H27" s="32"/>
    </row>
    <row r="28" spans="1:8" ht="30" x14ac:dyDescent="0.25">
      <c r="A28" s="34" t="s">
        <v>161</v>
      </c>
      <c r="B28" s="5" t="s">
        <v>40</v>
      </c>
      <c r="C28" s="6" t="s">
        <v>24</v>
      </c>
      <c r="D28" s="6">
        <v>450</v>
      </c>
      <c r="E28" s="33">
        <v>22581</v>
      </c>
      <c r="F28" s="33">
        <f t="shared" si="3"/>
        <v>22581</v>
      </c>
      <c r="G28" s="32"/>
      <c r="H28" s="32"/>
    </row>
    <row r="29" spans="1:8" ht="30" x14ac:dyDescent="0.25">
      <c r="A29" s="34" t="s">
        <v>162</v>
      </c>
      <c r="B29" s="5" t="s">
        <v>45</v>
      </c>
      <c r="C29" s="6" t="s">
        <v>24</v>
      </c>
      <c r="D29" s="6">
        <v>331</v>
      </c>
      <c r="E29" s="33">
        <v>1432</v>
      </c>
      <c r="F29" s="33">
        <f t="shared" si="3"/>
        <v>1432</v>
      </c>
      <c r="G29" s="32"/>
      <c r="H29" s="32"/>
    </row>
    <row r="30" spans="1:8" ht="30" x14ac:dyDescent="0.25">
      <c r="A30" s="34" t="s">
        <v>163</v>
      </c>
      <c r="B30" s="5" t="s">
        <v>46</v>
      </c>
      <c r="C30" s="6" t="s">
        <v>24</v>
      </c>
      <c r="D30" s="6">
        <v>900</v>
      </c>
      <c r="E30" s="33">
        <v>48037</v>
      </c>
      <c r="F30" s="33">
        <f t="shared" si="3"/>
        <v>48037</v>
      </c>
      <c r="G30" s="32"/>
      <c r="H30" s="32"/>
    </row>
    <row r="31" spans="1:8" x14ac:dyDescent="0.25">
      <c r="A31" s="39" t="s">
        <v>97</v>
      </c>
      <c r="B31" s="39"/>
      <c r="C31" s="39"/>
      <c r="D31" s="39"/>
      <c r="E31" s="39"/>
      <c r="F31" s="39"/>
      <c r="G31" s="39"/>
      <c r="H31" s="39"/>
    </row>
    <row r="32" spans="1:8" x14ac:dyDescent="0.25">
      <c r="A32" s="40"/>
      <c r="B32" s="41" t="s">
        <v>96</v>
      </c>
      <c r="C32" s="40"/>
      <c r="D32" s="40"/>
      <c r="E32" s="20">
        <f>E33+E35+E38</f>
        <v>752460.1164285714</v>
      </c>
      <c r="F32" s="20">
        <f>F33+F35+F38</f>
        <v>752460.1164285714</v>
      </c>
      <c r="G32" s="20">
        <f>G33+G35+G38</f>
        <v>0</v>
      </c>
      <c r="H32" s="20">
        <f>H33+H35+H38</f>
        <v>0</v>
      </c>
    </row>
    <row r="33" spans="1:9" ht="28.5" x14ac:dyDescent="0.25">
      <c r="A33" s="21">
        <v>1</v>
      </c>
      <c r="B33" s="22" t="s">
        <v>126</v>
      </c>
      <c r="C33" s="21" t="s">
        <v>2</v>
      </c>
      <c r="D33" s="21">
        <f>SUM(D34:D34)</f>
        <v>3</v>
      </c>
      <c r="E33" s="31">
        <f>SUM(E34:E34)</f>
        <v>158544.11642857143</v>
      </c>
      <c r="F33" s="31">
        <f>SUM(F34:F34)</f>
        <v>158544.11642857143</v>
      </c>
      <c r="G33" s="21">
        <f>SUM(G34:G34)</f>
        <v>0</v>
      </c>
      <c r="H33" s="21">
        <f>SUM(H34:H34)</f>
        <v>0</v>
      </c>
    </row>
    <row r="34" spans="1:9" ht="65.25" customHeight="1" x14ac:dyDescent="0.25">
      <c r="A34" s="42" t="s">
        <v>4</v>
      </c>
      <c r="B34" s="5" t="s">
        <v>177</v>
      </c>
      <c r="C34" s="32" t="s">
        <v>2</v>
      </c>
      <c r="D34" s="32">
        <v>3</v>
      </c>
      <c r="E34" s="33">
        <v>158544.11642857143</v>
      </c>
      <c r="F34" s="33">
        <f>E34</f>
        <v>158544.11642857143</v>
      </c>
      <c r="G34" s="43"/>
      <c r="H34" s="43"/>
    </row>
    <row r="35" spans="1:9" x14ac:dyDescent="0.25">
      <c r="A35" s="29" t="s">
        <v>5</v>
      </c>
      <c r="B35" s="22" t="s">
        <v>94</v>
      </c>
      <c r="C35" s="21" t="s">
        <v>2</v>
      </c>
      <c r="D35" s="30">
        <f>SUM(D36:D37)</f>
        <v>2</v>
      </c>
      <c r="E35" s="30">
        <f t="shared" ref="E35:F35" si="4">SUM(E36:E37)</f>
        <v>57735</v>
      </c>
      <c r="F35" s="30">
        <f t="shared" si="4"/>
        <v>57735</v>
      </c>
      <c r="G35" s="44"/>
      <c r="H35" s="44"/>
    </row>
    <row r="36" spans="1:9" ht="45" x14ac:dyDescent="0.25">
      <c r="A36" s="42" t="s">
        <v>6</v>
      </c>
      <c r="B36" s="5" t="s">
        <v>79</v>
      </c>
      <c r="C36" s="6" t="s">
        <v>68</v>
      </c>
      <c r="D36" s="6">
        <v>1</v>
      </c>
      <c r="E36" s="7">
        <v>14629</v>
      </c>
      <c r="F36" s="33">
        <f>E36</f>
        <v>14629</v>
      </c>
      <c r="G36" s="43"/>
      <c r="H36" s="43"/>
    </row>
    <row r="37" spans="1:9" ht="97.5" customHeight="1" x14ac:dyDescent="0.25">
      <c r="A37" s="42" t="s">
        <v>20</v>
      </c>
      <c r="B37" s="5" t="s">
        <v>178</v>
      </c>
      <c r="C37" s="6" t="s">
        <v>68</v>
      </c>
      <c r="D37" s="6">
        <v>1</v>
      </c>
      <c r="E37" s="7">
        <v>43106</v>
      </c>
      <c r="F37" s="33">
        <f t="shared" ref="F37" si="5">E37</f>
        <v>43106</v>
      </c>
      <c r="G37" s="43"/>
      <c r="H37" s="43"/>
    </row>
    <row r="38" spans="1:9" ht="33.75" customHeight="1" x14ac:dyDescent="0.25">
      <c r="A38" s="29" t="s">
        <v>22</v>
      </c>
      <c r="B38" s="22" t="s">
        <v>95</v>
      </c>
      <c r="C38" s="21" t="s">
        <v>24</v>
      </c>
      <c r="D38" s="31">
        <f>SUM(D39:D43)</f>
        <v>9305</v>
      </c>
      <c r="E38" s="31">
        <f t="shared" ref="E38:F38" si="6">SUM(E39:E43)</f>
        <v>536181</v>
      </c>
      <c r="F38" s="31">
        <f t="shared" si="6"/>
        <v>536181</v>
      </c>
      <c r="G38" s="44"/>
      <c r="H38" s="44"/>
    </row>
    <row r="39" spans="1:9" ht="30" x14ac:dyDescent="0.25">
      <c r="A39" s="42" t="s">
        <v>81</v>
      </c>
      <c r="B39" s="5" t="s">
        <v>65</v>
      </c>
      <c r="C39" s="6" t="s">
        <v>24</v>
      </c>
      <c r="D39" s="6">
        <v>1400</v>
      </c>
      <c r="E39" s="7">
        <v>88726</v>
      </c>
      <c r="F39" s="33">
        <f>E39</f>
        <v>88726</v>
      </c>
      <c r="G39" s="43"/>
      <c r="H39" s="43"/>
    </row>
    <row r="40" spans="1:9" ht="30" x14ac:dyDescent="0.25">
      <c r="A40" s="42" t="s">
        <v>139</v>
      </c>
      <c r="B40" s="5" t="s">
        <v>64</v>
      </c>
      <c r="C40" s="6" t="s">
        <v>24</v>
      </c>
      <c r="D40" s="6">
        <v>750</v>
      </c>
      <c r="E40" s="7">
        <v>11891</v>
      </c>
      <c r="F40" s="33">
        <f t="shared" ref="F40:F43" si="7">E40</f>
        <v>11891</v>
      </c>
      <c r="G40" s="43"/>
      <c r="H40" s="43"/>
      <c r="I40" s="11">
        <f>E40/750*15000</f>
        <v>237820</v>
      </c>
    </row>
    <row r="41" spans="1:9" ht="34.5" customHeight="1" x14ac:dyDescent="0.25">
      <c r="A41" s="42" t="s">
        <v>156</v>
      </c>
      <c r="B41" s="5" t="s">
        <v>42</v>
      </c>
      <c r="C41" s="6" t="s">
        <v>24</v>
      </c>
      <c r="D41" s="6">
        <v>2500</v>
      </c>
      <c r="E41" s="7">
        <v>146201</v>
      </c>
      <c r="F41" s="33">
        <f t="shared" si="7"/>
        <v>146201</v>
      </c>
      <c r="G41" s="43"/>
      <c r="H41" s="43"/>
    </row>
    <row r="42" spans="1:9" s="28" customFormat="1" x14ac:dyDescent="0.25">
      <c r="A42" s="42" t="s">
        <v>157</v>
      </c>
      <c r="B42" s="5" t="s">
        <v>43</v>
      </c>
      <c r="C42" s="6" t="s">
        <v>24</v>
      </c>
      <c r="D42" s="6">
        <v>3955</v>
      </c>
      <c r="E42" s="7">
        <v>262282</v>
      </c>
      <c r="F42" s="7">
        <f t="shared" si="7"/>
        <v>262282</v>
      </c>
      <c r="G42" s="45"/>
      <c r="H42" s="45"/>
    </row>
    <row r="43" spans="1:9" ht="30" x14ac:dyDescent="0.25">
      <c r="A43" s="42" t="s">
        <v>158</v>
      </c>
      <c r="B43" s="5" t="s">
        <v>49</v>
      </c>
      <c r="C43" s="6" t="s">
        <v>24</v>
      </c>
      <c r="D43" s="6">
        <v>700</v>
      </c>
      <c r="E43" s="7">
        <v>27081</v>
      </c>
      <c r="F43" s="33">
        <f t="shared" si="7"/>
        <v>27081</v>
      </c>
      <c r="G43" s="43"/>
      <c r="H43" s="43"/>
    </row>
    <row r="44" spans="1:9" x14ac:dyDescent="0.25">
      <c r="A44" s="39" t="s">
        <v>99</v>
      </c>
      <c r="B44" s="39"/>
      <c r="C44" s="39"/>
      <c r="D44" s="39"/>
      <c r="E44" s="39"/>
      <c r="F44" s="39"/>
      <c r="G44" s="39"/>
      <c r="H44" s="39"/>
    </row>
    <row r="45" spans="1:9" x14ac:dyDescent="0.25">
      <c r="A45" s="40"/>
      <c r="B45" s="46" t="s">
        <v>100</v>
      </c>
      <c r="C45" s="40"/>
      <c r="D45" s="40"/>
      <c r="E45" s="20">
        <f>E46+E48</f>
        <v>666447</v>
      </c>
      <c r="F45" s="20">
        <f t="shared" ref="F45:H45" si="8">F46+F48</f>
        <v>666447</v>
      </c>
      <c r="G45" s="20">
        <f t="shared" si="8"/>
        <v>0</v>
      </c>
      <c r="H45" s="20">
        <f t="shared" si="8"/>
        <v>0</v>
      </c>
    </row>
    <row r="46" spans="1:9" ht="28.5" x14ac:dyDescent="0.25">
      <c r="A46" s="21">
        <v>1</v>
      </c>
      <c r="B46" s="22" t="s">
        <v>126</v>
      </c>
      <c r="C46" s="21" t="s">
        <v>2</v>
      </c>
      <c r="D46" s="21">
        <f>D47</f>
        <v>2</v>
      </c>
      <c r="E46" s="21">
        <f t="shared" ref="E46:H46" si="9">E47</f>
        <v>202143</v>
      </c>
      <c r="F46" s="21">
        <f t="shared" si="9"/>
        <v>202143</v>
      </c>
      <c r="G46" s="21">
        <f t="shared" si="9"/>
        <v>0</v>
      </c>
      <c r="H46" s="21">
        <f t="shared" si="9"/>
        <v>0</v>
      </c>
    </row>
    <row r="47" spans="1:9" ht="66.75" customHeight="1" x14ac:dyDescent="0.25">
      <c r="A47" s="42" t="s">
        <v>4</v>
      </c>
      <c r="B47" s="5" t="s">
        <v>179</v>
      </c>
      <c r="C47" s="32" t="s">
        <v>2</v>
      </c>
      <c r="D47" s="32">
        <v>2</v>
      </c>
      <c r="E47" s="33">
        <v>202143</v>
      </c>
      <c r="F47" s="33">
        <v>202143</v>
      </c>
      <c r="G47" s="43"/>
      <c r="H47" s="43"/>
    </row>
    <row r="48" spans="1:9" ht="33" customHeight="1" x14ac:dyDescent="0.25">
      <c r="A48" s="29" t="s">
        <v>5</v>
      </c>
      <c r="B48" s="22" t="s">
        <v>95</v>
      </c>
      <c r="C48" s="21" t="s">
        <v>24</v>
      </c>
      <c r="D48" s="31">
        <f>SUM(D49:D52)</f>
        <v>8935</v>
      </c>
      <c r="E48" s="31">
        <f t="shared" ref="E48:F48" si="10">SUM(E49:E52)</f>
        <v>464304</v>
      </c>
      <c r="F48" s="31">
        <f t="shared" si="10"/>
        <v>464304</v>
      </c>
      <c r="G48" s="44"/>
      <c r="H48" s="44"/>
    </row>
    <row r="49" spans="1:8" ht="30" x14ac:dyDescent="0.25">
      <c r="A49" s="34" t="s">
        <v>6</v>
      </c>
      <c r="B49" s="5" t="s">
        <v>69</v>
      </c>
      <c r="C49" s="6" t="s">
        <v>24</v>
      </c>
      <c r="D49" s="6">
        <v>885</v>
      </c>
      <c r="E49" s="6">
        <v>21141</v>
      </c>
      <c r="F49" s="33">
        <f t="shared" ref="F49:F52" si="11">E49</f>
        <v>21141</v>
      </c>
      <c r="G49" s="43"/>
      <c r="H49" s="43"/>
    </row>
    <row r="50" spans="1:8" ht="33.75" customHeight="1" x14ac:dyDescent="0.25">
      <c r="A50" s="34" t="s">
        <v>20</v>
      </c>
      <c r="B50" s="5" t="s">
        <v>42</v>
      </c>
      <c r="C50" s="6" t="s">
        <v>24</v>
      </c>
      <c r="D50" s="6">
        <v>1350</v>
      </c>
      <c r="E50" s="6">
        <v>85959</v>
      </c>
      <c r="F50" s="33">
        <f t="shared" si="11"/>
        <v>85959</v>
      </c>
      <c r="G50" s="43"/>
      <c r="H50" s="43"/>
    </row>
    <row r="51" spans="1:8" ht="38.25" customHeight="1" x14ac:dyDescent="0.25">
      <c r="A51" s="34" t="s">
        <v>27</v>
      </c>
      <c r="B51" s="5" t="s">
        <v>70</v>
      </c>
      <c r="C51" s="6" t="s">
        <v>24</v>
      </c>
      <c r="D51" s="6">
        <v>5500</v>
      </c>
      <c r="E51" s="7">
        <v>180994</v>
      </c>
      <c r="F51" s="33">
        <f t="shared" si="11"/>
        <v>180994</v>
      </c>
      <c r="G51" s="43"/>
      <c r="H51" s="43"/>
    </row>
    <row r="52" spans="1:8" s="28" customFormat="1" ht="33" customHeight="1" x14ac:dyDescent="0.25">
      <c r="A52" s="34" t="s">
        <v>38</v>
      </c>
      <c r="B52" s="5" t="s">
        <v>165</v>
      </c>
      <c r="C52" s="6" t="s">
        <v>24</v>
      </c>
      <c r="D52" s="6">
        <v>1200</v>
      </c>
      <c r="E52" s="7">
        <v>176210</v>
      </c>
      <c r="F52" s="7">
        <f t="shared" si="11"/>
        <v>176210</v>
      </c>
      <c r="G52" s="45"/>
      <c r="H52" s="45"/>
    </row>
    <row r="53" spans="1:8" x14ac:dyDescent="0.25">
      <c r="A53" s="39" t="s">
        <v>104</v>
      </c>
      <c r="B53" s="39"/>
      <c r="C53" s="39"/>
      <c r="D53" s="39"/>
      <c r="E53" s="39"/>
      <c r="F53" s="39"/>
      <c r="G53" s="39"/>
      <c r="H53" s="39"/>
    </row>
    <row r="54" spans="1:8" x14ac:dyDescent="0.25">
      <c r="A54" s="40"/>
      <c r="B54" s="46" t="s">
        <v>105</v>
      </c>
      <c r="C54" s="40"/>
      <c r="D54" s="40"/>
      <c r="E54" s="20">
        <f>E55+E58</f>
        <v>709465.98088034824</v>
      </c>
      <c r="F54" s="20">
        <f t="shared" ref="F54:H54" si="12">F55+F58</f>
        <v>709465.98088034824</v>
      </c>
      <c r="G54" s="20">
        <f t="shared" si="12"/>
        <v>0</v>
      </c>
      <c r="H54" s="20">
        <f t="shared" si="12"/>
        <v>0</v>
      </c>
    </row>
    <row r="55" spans="1:8" ht="28.5" x14ac:dyDescent="0.25">
      <c r="A55" s="21">
        <v>1</v>
      </c>
      <c r="B55" s="22" t="s">
        <v>126</v>
      </c>
      <c r="C55" s="21" t="s">
        <v>2</v>
      </c>
      <c r="D55" s="21">
        <f>SUM(D56:D57)</f>
        <v>5</v>
      </c>
      <c r="E55" s="31">
        <f t="shared" ref="E55:H55" si="13">SUM(E56:E57)</f>
        <v>255369.98088034822</v>
      </c>
      <c r="F55" s="31">
        <f t="shared" si="13"/>
        <v>255369.98088034822</v>
      </c>
      <c r="G55" s="21">
        <f t="shared" si="13"/>
        <v>0</v>
      </c>
      <c r="H55" s="21">
        <f t="shared" si="13"/>
        <v>0</v>
      </c>
    </row>
    <row r="56" spans="1:8" ht="69.75" customHeight="1" x14ac:dyDescent="0.25">
      <c r="A56" s="42" t="s">
        <v>4</v>
      </c>
      <c r="B56" s="5" t="s">
        <v>71</v>
      </c>
      <c r="C56" s="32" t="s">
        <v>2</v>
      </c>
      <c r="D56" s="32">
        <v>4</v>
      </c>
      <c r="E56" s="33">
        <v>249628.22621511607</v>
      </c>
      <c r="F56" s="33">
        <f>E56</f>
        <v>249628.22621511607</v>
      </c>
      <c r="G56" s="43"/>
      <c r="H56" s="43"/>
    </row>
    <row r="57" spans="1:8" ht="66" customHeight="1" x14ac:dyDescent="0.25">
      <c r="A57" s="42" t="s">
        <v>14</v>
      </c>
      <c r="B57" s="5" t="s">
        <v>116</v>
      </c>
      <c r="C57" s="32" t="s">
        <v>2</v>
      </c>
      <c r="D57" s="32">
        <v>1</v>
      </c>
      <c r="E57" s="33">
        <v>5741.7546652321425</v>
      </c>
      <c r="F57" s="33">
        <f>E57</f>
        <v>5741.7546652321425</v>
      </c>
      <c r="G57" s="43"/>
      <c r="H57" s="43"/>
    </row>
    <row r="58" spans="1:8" ht="32.25" customHeight="1" x14ac:dyDescent="0.25">
      <c r="A58" s="29" t="s">
        <v>5</v>
      </c>
      <c r="B58" s="22" t="s">
        <v>95</v>
      </c>
      <c r="C58" s="21"/>
      <c r="D58" s="31">
        <f>SUM(D59:D62)</f>
        <v>6485</v>
      </c>
      <c r="E58" s="31">
        <f t="shared" ref="E58:H58" si="14">SUM(E59:E62)</f>
        <v>454096</v>
      </c>
      <c r="F58" s="31">
        <f t="shared" si="14"/>
        <v>454096</v>
      </c>
      <c r="G58" s="31">
        <f t="shared" si="14"/>
        <v>0</v>
      </c>
      <c r="H58" s="31">
        <f t="shared" si="14"/>
        <v>0</v>
      </c>
    </row>
    <row r="59" spans="1:8" ht="30" x14ac:dyDescent="0.25">
      <c r="A59" s="34" t="s">
        <v>6</v>
      </c>
      <c r="B59" s="5" t="s">
        <v>72</v>
      </c>
      <c r="C59" s="32" t="s">
        <v>24</v>
      </c>
      <c r="D59" s="6">
        <v>1500</v>
      </c>
      <c r="E59" s="6">
        <v>61170</v>
      </c>
      <c r="F59" s="33">
        <f t="shared" ref="F59:F62" si="15">E59</f>
        <v>61170</v>
      </c>
      <c r="G59" s="43"/>
      <c r="H59" s="43"/>
    </row>
    <row r="60" spans="1:8" x14ac:dyDescent="0.25">
      <c r="A60" s="34" t="s">
        <v>20</v>
      </c>
      <c r="B60" s="5" t="s">
        <v>26</v>
      </c>
      <c r="C60" s="32" t="s">
        <v>24</v>
      </c>
      <c r="D60" s="6">
        <v>1750</v>
      </c>
      <c r="E60" s="6">
        <v>39235</v>
      </c>
      <c r="F60" s="33">
        <f t="shared" si="15"/>
        <v>39235</v>
      </c>
      <c r="G60" s="43"/>
      <c r="H60" s="43"/>
    </row>
    <row r="61" spans="1:8" s="28" customFormat="1" x14ac:dyDescent="0.25">
      <c r="A61" s="34" t="s">
        <v>27</v>
      </c>
      <c r="B61" s="5" t="s">
        <v>43</v>
      </c>
      <c r="C61" s="45" t="s">
        <v>24</v>
      </c>
      <c r="D61" s="6">
        <v>2000</v>
      </c>
      <c r="E61" s="7">
        <v>157062</v>
      </c>
      <c r="F61" s="7">
        <f t="shared" si="15"/>
        <v>157062</v>
      </c>
      <c r="G61" s="45"/>
      <c r="H61" s="45"/>
    </row>
    <row r="62" spans="1:8" s="28" customFormat="1" ht="30" x14ac:dyDescent="0.25">
      <c r="A62" s="34" t="s">
        <v>38</v>
      </c>
      <c r="B62" s="5" t="s">
        <v>164</v>
      </c>
      <c r="C62" s="6" t="s">
        <v>24</v>
      </c>
      <c r="D62" s="6">
        <v>1235</v>
      </c>
      <c r="E62" s="7">
        <v>196629</v>
      </c>
      <c r="F62" s="7">
        <f t="shared" si="15"/>
        <v>196629</v>
      </c>
      <c r="G62" s="45"/>
      <c r="H62" s="45"/>
    </row>
    <row r="63" spans="1:8" x14ac:dyDescent="0.25">
      <c r="A63" s="39" t="s">
        <v>107</v>
      </c>
      <c r="B63" s="39"/>
      <c r="C63" s="39"/>
      <c r="D63" s="39"/>
      <c r="E63" s="39"/>
      <c r="F63" s="39"/>
      <c r="G63" s="39"/>
      <c r="H63" s="39"/>
    </row>
    <row r="64" spans="1:8" x14ac:dyDescent="0.25">
      <c r="A64" s="40"/>
      <c r="B64" s="46" t="s">
        <v>108</v>
      </c>
      <c r="C64" s="40"/>
      <c r="D64" s="40"/>
      <c r="E64" s="20">
        <f>E65+E67</f>
        <v>794783</v>
      </c>
      <c r="F64" s="20">
        <f t="shared" ref="F64:H64" si="16">F65+F67</f>
        <v>794783</v>
      </c>
      <c r="G64" s="20">
        <f t="shared" si="16"/>
        <v>0</v>
      </c>
      <c r="H64" s="20">
        <f t="shared" si="16"/>
        <v>0</v>
      </c>
    </row>
    <row r="65" spans="1:8" ht="28.5" x14ac:dyDescent="0.25">
      <c r="A65" s="21">
        <v>1</v>
      </c>
      <c r="B65" s="22" t="s">
        <v>126</v>
      </c>
      <c r="C65" s="21" t="s">
        <v>2</v>
      </c>
      <c r="D65" s="21">
        <f>D66</f>
        <v>2</v>
      </c>
      <c r="E65" s="31">
        <f>E66</f>
        <v>199125</v>
      </c>
      <c r="F65" s="31">
        <f>F66</f>
        <v>199125</v>
      </c>
      <c r="G65" s="21">
        <f t="shared" ref="G65" si="17">SUM(G66:G67)</f>
        <v>0</v>
      </c>
      <c r="H65" s="21">
        <f t="shared" ref="H65" si="18">SUM(H66:H67)</f>
        <v>0</v>
      </c>
    </row>
    <row r="66" spans="1:8" ht="45" x14ac:dyDescent="0.25">
      <c r="A66" s="42" t="s">
        <v>4</v>
      </c>
      <c r="B66" s="5" t="s">
        <v>0</v>
      </c>
      <c r="C66" s="32" t="s">
        <v>2</v>
      </c>
      <c r="D66" s="32">
        <v>2</v>
      </c>
      <c r="E66" s="33">
        <v>199125</v>
      </c>
      <c r="F66" s="33">
        <f>E66</f>
        <v>199125</v>
      </c>
      <c r="G66" s="32"/>
      <c r="H66" s="32"/>
    </row>
    <row r="67" spans="1:8" ht="33" customHeight="1" x14ac:dyDescent="0.25">
      <c r="A67" s="29" t="s">
        <v>5</v>
      </c>
      <c r="B67" s="22" t="s">
        <v>95</v>
      </c>
      <c r="C67" s="21" t="s">
        <v>24</v>
      </c>
      <c r="D67" s="31">
        <f>SUM(D68:D70)</f>
        <v>5528</v>
      </c>
      <c r="E67" s="31">
        <f>SUM(E68:E70)</f>
        <v>595658</v>
      </c>
      <c r="F67" s="31">
        <f>SUM(F68:F70)</f>
        <v>595658</v>
      </c>
      <c r="G67" s="31">
        <f t="shared" ref="G67:H67" si="19">SUM(G69:G70)</f>
        <v>0</v>
      </c>
      <c r="H67" s="31">
        <f t="shared" si="19"/>
        <v>0</v>
      </c>
    </row>
    <row r="68" spans="1:8" s="28" customFormat="1" x14ac:dyDescent="0.25">
      <c r="A68" s="26" t="s">
        <v>6</v>
      </c>
      <c r="B68" s="5" t="s">
        <v>43</v>
      </c>
      <c r="C68" s="6" t="s">
        <v>24</v>
      </c>
      <c r="D68" s="6">
        <v>2595</v>
      </c>
      <c r="E68" s="7">
        <v>202628</v>
      </c>
      <c r="F68" s="7">
        <f>E68</f>
        <v>202628</v>
      </c>
      <c r="G68" s="45"/>
      <c r="H68" s="45"/>
    </row>
    <row r="69" spans="1:8" ht="30" x14ac:dyDescent="0.25">
      <c r="A69" s="26" t="s">
        <v>20</v>
      </c>
      <c r="B69" s="5" t="s">
        <v>56</v>
      </c>
      <c r="C69" s="6" t="s">
        <v>24</v>
      </c>
      <c r="D69" s="6">
        <v>858</v>
      </c>
      <c r="E69" s="33">
        <v>34832</v>
      </c>
      <c r="F69" s="33">
        <f t="shared" ref="F69:F70" si="20">E69</f>
        <v>34832</v>
      </c>
      <c r="G69" s="43"/>
      <c r="H69" s="43"/>
    </row>
    <row r="70" spans="1:8" s="28" customFormat="1" ht="30" x14ac:dyDescent="0.25">
      <c r="A70" s="26" t="s">
        <v>27</v>
      </c>
      <c r="B70" s="5" t="s">
        <v>154</v>
      </c>
      <c r="C70" s="6" t="s">
        <v>24</v>
      </c>
      <c r="D70" s="6">
        <v>2075</v>
      </c>
      <c r="E70" s="7">
        <v>358198</v>
      </c>
      <c r="F70" s="7">
        <f t="shared" si="20"/>
        <v>358198</v>
      </c>
      <c r="G70" s="45"/>
      <c r="H70" s="45"/>
    </row>
    <row r="72" spans="1:8" x14ac:dyDescent="0.25">
      <c r="A72" s="11" t="s">
        <v>109</v>
      </c>
      <c r="F72" s="58" t="s">
        <v>110</v>
      </c>
      <c r="H72" s="11"/>
    </row>
    <row r="73" spans="1:8" ht="22.5" customHeight="1" x14ac:dyDescent="0.25">
      <c r="F73" s="58" t="s">
        <v>111</v>
      </c>
    </row>
  </sheetData>
  <mergeCells count="15">
    <mergeCell ref="A44:H44"/>
    <mergeCell ref="A2:H2"/>
    <mergeCell ref="A53:H53"/>
    <mergeCell ref="A63:H63"/>
    <mergeCell ref="A9:H9"/>
    <mergeCell ref="A1:H1"/>
    <mergeCell ref="A3:H3"/>
    <mergeCell ref="A4:H4"/>
    <mergeCell ref="A31:H31"/>
    <mergeCell ref="F6:H6"/>
    <mergeCell ref="A6:A7"/>
    <mergeCell ref="B6:B7"/>
    <mergeCell ref="C6:C7"/>
    <mergeCell ref="D6:D7"/>
    <mergeCell ref="E6:E7"/>
  </mergeCells>
  <printOptions horizontalCentered="1"/>
  <pageMargins left="0.39370078740157483" right="0.39370078740157483" top="0.78740157480314965" bottom="0.19685039370078741" header="0.31496062992125984" footer="0.31496062992125984"/>
  <pageSetup paperSize="9" orientation="landscape" blackAndWhite="1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40"/>
  <sheetViews>
    <sheetView zoomScale="75" zoomScaleNormal="75" workbookViewId="0">
      <selection activeCell="A9" sqref="A9:XFD9"/>
    </sheetView>
  </sheetViews>
  <sheetFormatPr defaultRowHeight="15.75" x14ac:dyDescent="0.25"/>
  <cols>
    <col min="1" max="1" width="6.28515625" style="60" customWidth="1"/>
    <col min="2" max="2" width="51.5703125" style="60" customWidth="1"/>
    <col min="3" max="3" width="9.28515625" style="60" customWidth="1"/>
    <col min="4" max="4" width="9" style="60" customWidth="1"/>
    <col min="5" max="5" width="15" style="93" customWidth="1"/>
    <col min="6" max="6" width="15.28515625" style="93" customWidth="1"/>
    <col min="7" max="7" width="11.42578125" style="93" customWidth="1"/>
    <col min="8" max="8" width="14.85546875" style="93" customWidth="1"/>
    <col min="9" max="16384" width="9.140625" style="60"/>
  </cols>
  <sheetData>
    <row r="1" spans="1:15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15" x14ac:dyDescent="0.25">
      <c r="A2" s="59" t="s">
        <v>102</v>
      </c>
      <c r="B2" s="59"/>
      <c r="C2" s="59"/>
      <c r="D2" s="59"/>
      <c r="E2" s="59"/>
      <c r="F2" s="59"/>
      <c r="G2" s="59"/>
      <c r="H2" s="59"/>
    </row>
    <row r="3" spans="1:15" x14ac:dyDescent="0.25">
      <c r="A3" s="61" t="s">
        <v>123</v>
      </c>
      <c r="B3" s="61"/>
      <c r="C3" s="61"/>
      <c r="D3" s="61"/>
      <c r="E3" s="61"/>
      <c r="F3" s="61"/>
      <c r="G3" s="61"/>
      <c r="H3" s="61"/>
    </row>
    <row r="4" spans="1:15" x14ac:dyDescent="0.25">
      <c r="A4" s="59" t="s">
        <v>59</v>
      </c>
      <c r="B4" s="59"/>
      <c r="C4" s="59"/>
      <c r="D4" s="59"/>
      <c r="E4" s="59"/>
      <c r="F4" s="59"/>
      <c r="G4" s="59"/>
      <c r="H4" s="59"/>
    </row>
    <row r="6" spans="1:15" ht="33.75" customHeight="1" x14ac:dyDescent="0.25">
      <c r="A6" s="62" t="s">
        <v>3</v>
      </c>
      <c r="B6" s="62" t="s">
        <v>117</v>
      </c>
      <c r="C6" s="62" t="s">
        <v>125</v>
      </c>
      <c r="D6" s="62" t="s">
        <v>112</v>
      </c>
      <c r="E6" s="62" t="s">
        <v>124</v>
      </c>
      <c r="F6" s="62" t="s">
        <v>87</v>
      </c>
      <c r="G6" s="62"/>
      <c r="H6" s="62"/>
      <c r="I6" s="63"/>
      <c r="J6" s="63"/>
      <c r="K6" s="63"/>
      <c r="L6" s="64"/>
      <c r="M6" s="64"/>
      <c r="N6" s="64"/>
      <c r="O6" s="64"/>
    </row>
    <row r="7" spans="1:15" ht="31.5" x14ac:dyDescent="0.25">
      <c r="A7" s="62"/>
      <c r="B7" s="62"/>
      <c r="C7" s="62"/>
      <c r="D7" s="62"/>
      <c r="E7" s="62"/>
      <c r="F7" s="65" t="s">
        <v>120</v>
      </c>
      <c r="G7" s="65" t="s">
        <v>121</v>
      </c>
      <c r="H7" s="65" t="s">
        <v>122</v>
      </c>
    </row>
    <row r="8" spans="1:15" x14ac:dyDescent="0.25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</row>
    <row r="9" spans="1:15" x14ac:dyDescent="0.25">
      <c r="A9" s="66" t="s">
        <v>98</v>
      </c>
      <c r="B9" s="66"/>
      <c r="C9" s="66"/>
      <c r="D9" s="66"/>
      <c r="E9" s="66"/>
      <c r="F9" s="66"/>
      <c r="G9" s="66"/>
      <c r="H9" s="66"/>
    </row>
    <row r="10" spans="1:15" x14ac:dyDescent="0.25">
      <c r="A10" s="67"/>
      <c r="B10" s="67" t="s">
        <v>88</v>
      </c>
      <c r="C10" s="67"/>
      <c r="D10" s="67"/>
      <c r="E10" s="68">
        <f>E11+E14</f>
        <v>34535</v>
      </c>
      <c r="F10" s="68">
        <f>F11+F14</f>
        <v>34535</v>
      </c>
      <c r="G10" s="68"/>
      <c r="H10" s="68"/>
    </row>
    <row r="11" spans="1:15" ht="50.25" customHeight="1" x14ac:dyDescent="0.25">
      <c r="A11" s="69">
        <v>1</v>
      </c>
      <c r="B11" s="70" t="s">
        <v>127</v>
      </c>
      <c r="C11" s="71" t="s">
        <v>2</v>
      </c>
      <c r="D11" s="72">
        <f>SUM(D12:D13)</f>
        <v>2</v>
      </c>
      <c r="E11" s="72">
        <f>SUM(E12:E13)</f>
        <v>6942</v>
      </c>
      <c r="F11" s="72">
        <f>SUM(F12:F13)</f>
        <v>6942</v>
      </c>
      <c r="G11" s="73"/>
      <c r="H11" s="73"/>
    </row>
    <row r="12" spans="1:15" ht="31.5" x14ac:dyDescent="0.25">
      <c r="A12" s="4" t="s">
        <v>4</v>
      </c>
      <c r="B12" s="1" t="s">
        <v>48</v>
      </c>
      <c r="C12" s="2" t="s">
        <v>2</v>
      </c>
      <c r="D12" s="2">
        <v>1</v>
      </c>
      <c r="E12" s="3">
        <v>1149</v>
      </c>
      <c r="F12" s="74">
        <f t="shared" ref="F12:F13" si="0">E12</f>
        <v>1149</v>
      </c>
      <c r="G12" s="75"/>
      <c r="H12" s="75"/>
    </row>
    <row r="13" spans="1:15" ht="31.5" x14ac:dyDescent="0.25">
      <c r="A13" s="4" t="s">
        <v>14</v>
      </c>
      <c r="B13" s="1" t="s">
        <v>44</v>
      </c>
      <c r="C13" s="76" t="s">
        <v>2</v>
      </c>
      <c r="D13" s="76">
        <v>1</v>
      </c>
      <c r="E13" s="3">
        <v>5793</v>
      </c>
      <c r="F13" s="74">
        <f t="shared" si="0"/>
        <v>5793</v>
      </c>
      <c r="G13" s="75"/>
      <c r="H13" s="75"/>
    </row>
    <row r="14" spans="1:15" ht="31.5" x14ac:dyDescent="0.25">
      <c r="A14" s="77" t="s">
        <v>22</v>
      </c>
      <c r="B14" s="70" t="s">
        <v>95</v>
      </c>
      <c r="C14" s="69" t="s">
        <v>24</v>
      </c>
      <c r="D14" s="78">
        <f>D15</f>
        <v>9700</v>
      </c>
      <c r="E14" s="78">
        <f t="shared" ref="E14:F14" si="1">E15</f>
        <v>27593</v>
      </c>
      <c r="F14" s="78">
        <f t="shared" si="1"/>
        <v>27593</v>
      </c>
      <c r="G14" s="69"/>
      <c r="H14" s="69"/>
    </row>
    <row r="15" spans="1:15" x14ac:dyDescent="0.25">
      <c r="A15" s="4" t="s">
        <v>81</v>
      </c>
      <c r="B15" s="1" t="s">
        <v>25</v>
      </c>
      <c r="C15" s="2" t="s">
        <v>24</v>
      </c>
      <c r="D15" s="2">
        <f>D16</f>
        <v>9700</v>
      </c>
      <c r="E15" s="3">
        <f t="shared" ref="E15:F15" si="2">E16</f>
        <v>27593</v>
      </c>
      <c r="F15" s="3">
        <f t="shared" si="2"/>
        <v>27593</v>
      </c>
      <c r="G15" s="75"/>
      <c r="H15" s="75"/>
    </row>
    <row r="16" spans="1:15" ht="31.5" x14ac:dyDescent="0.25">
      <c r="A16" s="79" t="s">
        <v>23</v>
      </c>
      <c r="B16" s="1" t="s">
        <v>50</v>
      </c>
      <c r="C16" s="2" t="s">
        <v>24</v>
      </c>
      <c r="D16" s="2">
        <v>9700</v>
      </c>
      <c r="E16" s="74">
        <v>27593</v>
      </c>
      <c r="F16" s="74">
        <f t="shared" ref="F16" si="3">E16</f>
        <v>27593</v>
      </c>
      <c r="G16" s="75"/>
      <c r="H16" s="75"/>
    </row>
    <row r="17" spans="1:8" x14ac:dyDescent="0.25">
      <c r="A17" s="80" t="s">
        <v>97</v>
      </c>
      <c r="B17" s="80"/>
      <c r="C17" s="80"/>
      <c r="D17" s="80"/>
      <c r="E17" s="80"/>
      <c r="F17" s="80"/>
      <c r="G17" s="80"/>
      <c r="H17" s="80"/>
    </row>
    <row r="18" spans="1:8" x14ac:dyDescent="0.25">
      <c r="A18" s="81"/>
      <c r="B18" s="82" t="s">
        <v>96</v>
      </c>
      <c r="C18" s="81"/>
      <c r="D18" s="81"/>
      <c r="E18" s="68">
        <f>E19</f>
        <v>40546</v>
      </c>
      <c r="F18" s="68">
        <f t="shared" ref="F18:H18" si="4">F19</f>
        <v>40546</v>
      </c>
      <c r="G18" s="68">
        <f t="shared" si="4"/>
        <v>0</v>
      </c>
      <c r="H18" s="68">
        <f t="shared" si="4"/>
        <v>0</v>
      </c>
    </row>
    <row r="19" spans="1:8" ht="31.5" x14ac:dyDescent="0.25">
      <c r="A19" s="69">
        <v>1</v>
      </c>
      <c r="B19" s="70" t="s">
        <v>95</v>
      </c>
      <c r="C19" s="83" t="s">
        <v>24</v>
      </c>
      <c r="D19" s="84">
        <f>D20</f>
        <v>7250</v>
      </c>
      <c r="E19" s="84">
        <f>E20</f>
        <v>40546</v>
      </c>
      <c r="F19" s="84">
        <f t="shared" ref="F19:H19" si="5">F20</f>
        <v>40546</v>
      </c>
      <c r="G19" s="84">
        <f t="shared" si="5"/>
        <v>0</v>
      </c>
      <c r="H19" s="84">
        <f t="shared" si="5"/>
        <v>0</v>
      </c>
    </row>
    <row r="20" spans="1:8" x14ac:dyDescent="0.25">
      <c r="A20" s="85" t="s">
        <v>4</v>
      </c>
      <c r="B20" s="86" t="s">
        <v>106</v>
      </c>
      <c r="C20" s="75" t="s">
        <v>24</v>
      </c>
      <c r="D20" s="75">
        <f>D21+D22</f>
        <v>7250</v>
      </c>
      <c r="E20" s="74">
        <f t="shared" ref="E20:F20" si="6">E21+E22</f>
        <v>40546</v>
      </c>
      <c r="F20" s="74">
        <f t="shared" si="6"/>
        <v>40546</v>
      </c>
      <c r="G20" s="87"/>
      <c r="H20" s="87"/>
    </row>
    <row r="21" spans="1:8" s="89" customFormat="1" ht="31.5" x14ac:dyDescent="0.25">
      <c r="A21" s="4" t="s">
        <v>128</v>
      </c>
      <c r="B21" s="1" t="s">
        <v>50</v>
      </c>
      <c r="C21" s="2" t="s">
        <v>24</v>
      </c>
      <c r="D21" s="2">
        <v>7000</v>
      </c>
      <c r="E21" s="3">
        <v>20279</v>
      </c>
      <c r="F21" s="3">
        <f t="shared" ref="F21:F22" si="7">E21</f>
        <v>20279</v>
      </c>
      <c r="G21" s="88"/>
      <c r="H21" s="88"/>
    </row>
    <row r="22" spans="1:8" s="89" customFormat="1" ht="31.5" x14ac:dyDescent="0.25">
      <c r="A22" s="4" t="s">
        <v>129</v>
      </c>
      <c r="B22" s="1" t="s">
        <v>78</v>
      </c>
      <c r="C22" s="2" t="s">
        <v>24</v>
      </c>
      <c r="D22" s="2">
        <v>250</v>
      </c>
      <c r="E22" s="3">
        <v>20267</v>
      </c>
      <c r="F22" s="3">
        <f t="shared" si="7"/>
        <v>20267</v>
      </c>
      <c r="G22" s="88"/>
      <c r="H22" s="88"/>
    </row>
    <row r="23" spans="1:8" x14ac:dyDescent="0.25">
      <c r="A23" s="80" t="s">
        <v>99</v>
      </c>
      <c r="B23" s="80"/>
      <c r="C23" s="80"/>
      <c r="D23" s="80"/>
      <c r="E23" s="80"/>
      <c r="F23" s="80"/>
      <c r="G23" s="80"/>
      <c r="H23" s="80"/>
    </row>
    <row r="24" spans="1:8" x14ac:dyDescent="0.25">
      <c r="A24" s="81"/>
      <c r="B24" s="90" t="s">
        <v>100</v>
      </c>
      <c r="C24" s="81"/>
      <c r="D24" s="81"/>
      <c r="E24" s="68">
        <f>E25</f>
        <v>40107</v>
      </c>
      <c r="F24" s="68">
        <f t="shared" ref="F24:H24" si="8">F25</f>
        <v>40107</v>
      </c>
      <c r="G24" s="68">
        <f t="shared" si="8"/>
        <v>0</v>
      </c>
      <c r="H24" s="68">
        <f t="shared" si="8"/>
        <v>0</v>
      </c>
    </row>
    <row r="25" spans="1:8" ht="31.5" x14ac:dyDescent="0.25">
      <c r="A25" s="77" t="s">
        <v>130</v>
      </c>
      <c r="B25" s="70" t="s">
        <v>95</v>
      </c>
      <c r="C25" s="69" t="s">
        <v>24</v>
      </c>
      <c r="D25" s="78">
        <f>D26</f>
        <v>12500</v>
      </c>
      <c r="E25" s="78">
        <f>E26</f>
        <v>40107</v>
      </c>
      <c r="F25" s="78">
        <f t="shared" ref="F25:H26" si="9">F26</f>
        <v>40107</v>
      </c>
      <c r="G25" s="78">
        <f t="shared" si="9"/>
        <v>0</v>
      </c>
      <c r="H25" s="78">
        <f t="shared" si="9"/>
        <v>0</v>
      </c>
    </row>
    <row r="26" spans="1:8" s="89" customFormat="1" x14ac:dyDescent="0.25">
      <c r="A26" s="4" t="s">
        <v>4</v>
      </c>
      <c r="B26" s="1" t="s">
        <v>106</v>
      </c>
      <c r="C26" s="91"/>
      <c r="D26" s="2">
        <f>D27</f>
        <v>12500</v>
      </c>
      <c r="E26" s="2">
        <f t="shared" ref="E26" si="10">E27</f>
        <v>40107</v>
      </c>
      <c r="F26" s="2">
        <f t="shared" si="9"/>
        <v>40107</v>
      </c>
      <c r="G26" s="88"/>
      <c r="H26" s="88"/>
    </row>
    <row r="27" spans="1:8" s="89" customFormat="1" ht="31.5" x14ac:dyDescent="0.25">
      <c r="A27" s="4" t="s">
        <v>128</v>
      </c>
      <c r="B27" s="1" t="s">
        <v>50</v>
      </c>
      <c r="C27" s="2" t="s">
        <v>24</v>
      </c>
      <c r="D27" s="2">
        <v>12500</v>
      </c>
      <c r="E27" s="3">
        <v>40107</v>
      </c>
      <c r="F27" s="3">
        <f t="shared" ref="F27" si="11">E27</f>
        <v>40107</v>
      </c>
      <c r="G27" s="88"/>
      <c r="H27" s="88"/>
    </row>
    <row r="28" spans="1:8" x14ac:dyDescent="0.25">
      <c r="A28" s="80" t="s">
        <v>104</v>
      </c>
      <c r="B28" s="80"/>
      <c r="C28" s="80"/>
      <c r="D28" s="80"/>
      <c r="E28" s="80"/>
      <c r="F28" s="80"/>
      <c r="G28" s="80"/>
      <c r="H28" s="80"/>
    </row>
    <row r="29" spans="1:8" x14ac:dyDescent="0.25">
      <c r="A29" s="81"/>
      <c r="B29" s="90" t="s">
        <v>105</v>
      </c>
      <c r="C29" s="81"/>
      <c r="D29" s="81"/>
      <c r="E29" s="68">
        <f>E30</f>
        <v>51314.684821428564</v>
      </c>
      <c r="F29" s="68">
        <f t="shared" ref="F29:H29" si="12">F30</f>
        <v>51314.684821428564</v>
      </c>
      <c r="G29" s="68">
        <f t="shared" si="12"/>
        <v>0</v>
      </c>
      <c r="H29" s="68">
        <f t="shared" si="12"/>
        <v>0</v>
      </c>
    </row>
    <row r="30" spans="1:8" ht="31.5" x14ac:dyDescent="0.25">
      <c r="A30" s="77" t="s">
        <v>130</v>
      </c>
      <c r="B30" s="70" t="s">
        <v>95</v>
      </c>
      <c r="C30" s="69"/>
      <c r="D30" s="78"/>
      <c r="E30" s="78">
        <f>E31</f>
        <v>51314.684821428564</v>
      </c>
      <c r="F30" s="78">
        <f>F31</f>
        <v>51314.684821428564</v>
      </c>
      <c r="G30" s="83"/>
      <c r="H30" s="83"/>
    </row>
    <row r="31" spans="1:8" ht="37.5" customHeight="1" x14ac:dyDescent="0.25">
      <c r="A31" s="4" t="s">
        <v>4</v>
      </c>
      <c r="B31" s="1" t="s">
        <v>82</v>
      </c>
      <c r="C31" s="75" t="s">
        <v>2</v>
      </c>
      <c r="D31" s="75">
        <v>1</v>
      </c>
      <c r="E31" s="3">
        <v>51314.684821428564</v>
      </c>
      <c r="F31" s="74">
        <f t="shared" ref="F31" si="13">E31</f>
        <v>51314.684821428564</v>
      </c>
      <c r="G31" s="87"/>
      <c r="H31" s="87"/>
    </row>
    <row r="32" spans="1:8" x14ac:dyDescent="0.25">
      <c r="A32" s="80" t="s">
        <v>107</v>
      </c>
      <c r="B32" s="80"/>
      <c r="C32" s="80"/>
      <c r="D32" s="80"/>
      <c r="E32" s="80"/>
      <c r="F32" s="80"/>
      <c r="G32" s="80"/>
      <c r="H32" s="80"/>
    </row>
    <row r="33" spans="1:9" x14ac:dyDescent="0.25">
      <c r="A33" s="81"/>
      <c r="B33" s="90" t="s">
        <v>108</v>
      </c>
      <c r="C33" s="81"/>
      <c r="D33" s="81"/>
      <c r="E33" s="68">
        <f>E34</f>
        <v>52333</v>
      </c>
      <c r="F33" s="68">
        <f t="shared" ref="F33:H33" si="14">F34</f>
        <v>52333</v>
      </c>
      <c r="G33" s="68">
        <f t="shared" si="14"/>
        <v>0</v>
      </c>
      <c r="H33" s="68">
        <f t="shared" si="14"/>
        <v>0</v>
      </c>
    </row>
    <row r="34" spans="1:9" ht="31.5" x14ac:dyDescent="0.25">
      <c r="A34" s="77" t="s">
        <v>130</v>
      </c>
      <c r="B34" s="70" t="s">
        <v>95</v>
      </c>
      <c r="C34" s="69" t="s">
        <v>24</v>
      </c>
      <c r="D34" s="78">
        <f>D35</f>
        <v>560</v>
      </c>
      <c r="E34" s="78">
        <f>E35</f>
        <v>52333</v>
      </c>
      <c r="F34" s="78">
        <f t="shared" ref="F34:H34" si="15">F35</f>
        <v>52333</v>
      </c>
      <c r="G34" s="78">
        <f t="shared" si="15"/>
        <v>0</v>
      </c>
      <c r="H34" s="78">
        <f t="shared" si="15"/>
        <v>0</v>
      </c>
    </row>
    <row r="35" spans="1:9" x14ac:dyDescent="0.25">
      <c r="A35" s="85" t="s">
        <v>4</v>
      </c>
      <c r="B35" s="1" t="s">
        <v>131</v>
      </c>
      <c r="C35" s="75" t="s">
        <v>24</v>
      </c>
      <c r="D35" s="75">
        <f>D36</f>
        <v>560</v>
      </c>
      <c r="E35" s="75">
        <f t="shared" ref="E35:H35" si="16">E36</f>
        <v>52333</v>
      </c>
      <c r="F35" s="75">
        <f t="shared" si="16"/>
        <v>52333</v>
      </c>
      <c r="G35" s="75">
        <f t="shared" si="16"/>
        <v>0</v>
      </c>
      <c r="H35" s="75">
        <f t="shared" si="16"/>
        <v>0</v>
      </c>
      <c r="I35" s="92"/>
    </row>
    <row r="36" spans="1:9" s="89" customFormat="1" ht="31.5" x14ac:dyDescent="0.25">
      <c r="A36" s="4" t="s">
        <v>128</v>
      </c>
      <c r="B36" s="1" t="s">
        <v>78</v>
      </c>
      <c r="C36" s="2" t="s">
        <v>24</v>
      </c>
      <c r="D36" s="2">
        <v>560</v>
      </c>
      <c r="E36" s="3">
        <v>52333</v>
      </c>
      <c r="F36" s="3">
        <f t="shared" ref="F36" si="17">E36</f>
        <v>52333</v>
      </c>
      <c r="G36" s="88"/>
      <c r="H36" s="88"/>
    </row>
    <row r="37" spans="1:9" x14ac:dyDescent="0.25">
      <c r="F37" s="94"/>
    </row>
    <row r="39" spans="1:9" x14ac:dyDescent="0.25">
      <c r="A39" s="60" t="s">
        <v>109</v>
      </c>
      <c r="F39" s="95" t="s">
        <v>110</v>
      </c>
    </row>
    <row r="40" spans="1:9" x14ac:dyDescent="0.25">
      <c r="F40" s="95" t="s">
        <v>111</v>
      </c>
    </row>
  </sheetData>
  <mergeCells count="15">
    <mergeCell ref="A1:H1"/>
    <mergeCell ref="A2:H2"/>
    <mergeCell ref="A3:H3"/>
    <mergeCell ref="A4:H4"/>
    <mergeCell ref="A6:A7"/>
    <mergeCell ref="B6:B7"/>
    <mergeCell ref="C6:C7"/>
    <mergeCell ref="D6:D7"/>
    <mergeCell ref="E6:E7"/>
    <mergeCell ref="F6:H6"/>
    <mergeCell ref="A9:H9"/>
    <mergeCell ref="A17:H17"/>
    <mergeCell ref="A23:H23"/>
    <mergeCell ref="A28:H28"/>
    <mergeCell ref="A32:H32"/>
  </mergeCells>
  <printOptions horizontalCentered="1"/>
  <pageMargins left="0.19685039370078741" right="0.19685039370078741" top="0.98425196850393704" bottom="0.39370078740157483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90"/>
  <sheetViews>
    <sheetView tabSelected="1" view="pageBreakPreview" zoomScale="71" zoomScaleNormal="100" zoomScaleSheetLayoutView="71" workbookViewId="0">
      <selection activeCell="E15" sqref="E15"/>
    </sheetView>
  </sheetViews>
  <sheetFormatPr defaultRowHeight="15" x14ac:dyDescent="0.25"/>
  <cols>
    <col min="1" max="1" width="6.7109375" style="11" customWidth="1"/>
    <col min="2" max="2" width="61.28515625" style="11" customWidth="1"/>
    <col min="3" max="3" width="7.42578125" style="11" customWidth="1"/>
    <col min="4" max="4" width="9" style="11" customWidth="1"/>
    <col min="5" max="6" width="13.7109375" style="13" customWidth="1"/>
    <col min="7" max="7" width="11.140625" style="13" customWidth="1"/>
    <col min="8" max="8" width="14.85546875" style="13" customWidth="1"/>
    <col min="9" max="9" width="9.140625" style="11"/>
    <col min="10" max="10" width="5.140625" style="11" customWidth="1"/>
    <col min="11" max="11" width="4.7109375" style="11" customWidth="1"/>
    <col min="12" max="12" width="6.140625" style="11" customWidth="1"/>
    <col min="13" max="13" width="5.5703125" style="11" customWidth="1"/>
    <col min="14" max="14" width="4.85546875" style="11" customWidth="1"/>
    <col min="15" max="15" width="4.5703125" style="11" customWidth="1"/>
    <col min="16" max="16" width="5.28515625" style="11" customWidth="1"/>
    <col min="17" max="17" width="6.140625" style="11" customWidth="1"/>
    <col min="18" max="18" width="5.28515625" style="11" customWidth="1"/>
    <col min="19" max="19" width="3.85546875" style="11" customWidth="1"/>
    <col min="20" max="20" width="5.5703125" style="11" customWidth="1"/>
    <col min="21" max="21" width="4.140625" style="11" customWidth="1"/>
    <col min="22" max="22" width="5.140625" style="11" customWidth="1"/>
    <col min="23" max="16384" width="9.140625" style="11"/>
  </cols>
  <sheetData>
    <row r="1" spans="1:13" x14ac:dyDescent="0.25">
      <c r="A1" s="10" t="s">
        <v>101</v>
      </c>
      <c r="B1" s="10"/>
      <c r="C1" s="10"/>
      <c r="D1" s="10"/>
      <c r="E1" s="10"/>
      <c r="F1" s="10"/>
      <c r="G1" s="10"/>
      <c r="H1" s="10"/>
    </row>
    <row r="2" spans="1:13" x14ac:dyDescent="0.25">
      <c r="A2" s="10" t="s">
        <v>102</v>
      </c>
      <c r="B2" s="10"/>
      <c r="C2" s="10"/>
      <c r="D2" s="10"/>
      <c r="E2" s="10"/>
      <c r="F2" s="10"/>
      <c r="G2" s="10"/>
      <c r="H2" s="10"/>
    </row>
    <row r="3" spans="1:13" x14ac:dyDescent="0.25">
      <c r="A3" s="12" t="s">
        <v>132</v>
      </c>
      <c r="B3" s="12"/>
      <c r="C3" s="12"/>
      <c r="D3" s="12"/>
      <c r="E3" s="12"/>
      <c r="F3" s="12"/>
      <c r="G3" s="12"/>
      <c r="H3" s="12"/>
    </row>
    <row r="4" spans="1:13" x14ac:dyDescent="0.25">
      <c r="A4" s="10" t="s">
        <v>59</v>
      </c>
      <c r="B4" s="10"/>
      <c r="C4" s="10"/>
      <c r="D4" s="10"/>
      <c r="E4" s="10"/>
      <c r="F4" s="10"/>
      <c r="G4" s="10"/>
      <c r="H4" s="10"/>
    </row>
    <row r="5" spans="1:13" ht="4.5" customHeight="1" x14ac:dyDescent="0.25"/>
    <row r="6" spans="1:13" ht="33.75" customHeight="1" x14ac:dyDescent="0.25">
      <c r="A6" s="14" t="s">
        <v>3</v>
      </c>
      <c r="B6" s="14" t="s">
        <v>117</v>
      </c>
      <c r="C6" s="14" t="s">
        <v>89</v>
      </c>
      <c r="D6" s="14" t="s">
        <v>112</v>
      </c>
      <c r="E6" s="14" t="s">
        <v>133</v>
      </c>
      <c r="F6" s="14" t="s">
        <v>87</v>
      </c>
      <c r="G6" s="14"/>
      <c r="H6" s="14"/>
      <c r="I6" s="15"/>
      <c r="J6" s="16"/>
      <c r="K6" s="16"/>
      <c r="L6" s="16"/>
      <c r="M6" s="16"/>
    </row>
    <row r="7" spans="1:13" ht="32.25" customHeight="1" x14ac:dyDescent="0.25">
      <c r="A7" s="14"/>
      <c r="B7" s="14"/>
      <c r="C7" s="14"/>
      <c r="D7" s="14"/>
      <c r="E7" s="14"/>
      <c r="F7" s="17" t="s">
        <v>120</v>
      </c>
      <c r="G7" s="17" t="s">
        <v>121</v>
      </c>
      <c r="H7" s="17" t="s">
        <v>122</v>
      </c>
    </row>
    <row r="8" spans="1:13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</row>
    <row r="9" spans="1:13" x14ac:dyDescent="0.25">
      <c r="A9" s="18" t="s">
        <v>98</v>
      </c>
      <c r="B9" s="18"/>
      <c r="C9" s="18"/>
      <c r="D9" s="18"/>
      <c r="E9" s="18"/>
      <c r="F9" s="18"/>
      <c r="G9" s="18"/>
      <c r="H9" s="18"/>
    </row>
    <row r="10" spans="1:13" x14ac:dyDescent="0.25">
      <c r="A10" s="19"/>
      <c r="B10" s="19" t="s">
        <v>88</v>
      </c>
      <c r="C10" s="19"/>
      <c r="D10" s="19"/>
      <c r="E10" s="20">
        <f>E11+E17+E37</f>
        <v>259183</v>
      </c>
      <c r="F10" s="20">
        <f>F11+F17+F37</f>
        <v>259183</v>
      </c>
      <c r="G10" s="20"/>
      <c r="H10" s="20"/>
    </row>
    <row r="11" spans="1:13" ht="28.5" x14ac:dyDescent="0.25">
      <c r="A11" s="21">
        <v>1</v>
      </c>
      <c r="B11" s="22" t="s">
        <v>143</v>
      </c>
      <c r="C11" s="23" t="s">
        <v>2</v>
      </c>
      <c r="D11" s="24">
        <f>SUM(D12:D16)</f>
        <v>7</v>
      </c>
      <c r="E11" s="24">
        <f>SUM(E12:E16)</f>
        <v>75169</v>
      </c>
      <c r="F11" s="24">
        <f>SUM(F12:F16)</f>
        <v>75169</v>
      </c>
      <c r="G11" s="25"/>
      <c r="H11" s="25"/>
    </row>
    <row r="12" spans="1:13" s="28" customFormat="1" ht="30" x14ac:dyDescent="0.25">
      <c r="A12" s="26" t="s">
        <v>4</v>
      </c>
      <c r="B12" s="5" t="s">
        <v>47</v>
      </c>
      <c r="C12" s="27" t="s">
        <v>2</v>
      </c>
      <c r="D12" s="27">
        <v>2</v>
      </c>
      <c r="E12" s="7">
        <v>47441</v>
      </c>
      <c r="F12" s="7">
        <f>E12</f>
        <v>47441</v>
      </c>
      <c r="G12" s="6"/>
      <c r="H12" s="6"/>
    </row>
    <row r="13" spans="1:13" s="28" customFormat="1" ht="30" x14ac:dyDescent="0.25">
      <c r="A13" s="26" t="s">
        <v>14</v>
      </c>
      <c r="B13" s="5" t="s">
        <v>55</v>
      </c>
      <c r="C13" s="27" t="s">
        <v>2</v>
      </c>
      <c r="D13" s="27">
        <v>2</v>
      </c>
      <c r="E13" s="7">
        <v>5527</v>
      </c>
      <c r="F13" s="7">
        <f t="shared" ref="F13:F31" si="0">E13</f>
        <v>5527</v>
      </c>
      <c r="G13" s="6"/>
      <c r="H13" s="6"/>
    </row>
    <row r="14" spans="1:13" s="28" customFormat="1" ht="30" x14ac:dyDescent="0.25">
      <c r="A14" s="26" t="s">
        <v>15</v>
      </c>
      <c r="B14" s="5" t="s">
        <v>134</v>
      </c>
      <c r="C14" s="27" t="s">
        <v>2</v>
      </c>
      <c r="D14" s="27">
        <v>1</v>
      </c>
      <c r="E14" s="7">
        <v>433</v>
      </c>
      <c r="F14" s="7">
        <f t="shared" si="0"/>
        <v>433</v>
      </c>
      <c r="G14" s="6"/>
      <c r="H14" s="6"/>
    </row>
    <row r="15" spans="1:13" s="28" customFormat="1" ht="30" x14ac:dyDescent="0.25">
      <c r="A15" s="26" t="s">
        <v>16</v>
      </c>
      <c r="B15" s="5" t="s">
        <v>67</v>
      </c>
      <c r="C15" s="27" t="s">
        <v>2</v>
      </c>
      <c r="D15" s="27">
        <v>1</v>
      </c>
      <c r="E15" s="7">
        <v>476</v>
      </c>
      <c r="F15" s="7">
        <f t="shared" si="0"/>
        <v>476</v>
      </c>
      <c r="G15" s="6"/>
      <c r="H15" s="6"/>
    </row>
    <row r="16" spans="1:13" s="28" customFormat="1" x14ac:dyDescent="0.25">
      <c r="A16" s="26" t="s">
        <v>174</v>
      </c>
      <c r="B16" s="5" t="s">
        <v>113</v>
      </c>
      <c r="C16" s="27" t="s">
        <v>2</v>
      </c>
      <c r="D16" s="27">
        <v>1</v>
      </c>
      <c r="E16" s="7">
        <v>21292</v>
      </c>
      <c r="F16" s="7">
        <f t="shared" si="0"/>
        <v>21292</v>
      </c>
      <c r="G16" s="6"/>
      <c r="H16" s="6"/>
    </row>
    <row r="17" spans="1:8" x14ac:dyDescent="0.25">
      <c r="A17" s="29" t="s">
        <v>5</v>
      </c>
      <c r="B17" s="22" t="s">
        <v>94</v>
      </c>
      <c r="C17" s="21"/>
      <c r="D17" s="30"/>
      <c r="E17" s="31">
        <f>E18+E26+E33+E35</f>
        <v>153255</v>
      </c>
      <c r="F17" s="31">
        <f>F18+F26+F33+F35</f>
        <v>153255</v>
      </c>
      <c r="G17" s="21"/>
      <c r="H17" s="21"/>
    </row>
    <row r="18" spans="1:8" x14ac:dyDescent="0.25">
      <c r="A18" s="26" t="s">
        <v>6</v>
      </c>
      <c r="B18" s="5" t="s">
        <v>168</v>
      </c>
      <c r="C18" s="6" t="s">
        <v>2</v>
      </c>
      <c r="D18" s="32">
        <f>SUM(D19:D25)</f>
        <v>8</v>
      </c>
      <c r="E18" s="33">
        <f>SUM(E19:E25)</f>
        <v>98585</v>
      </c>
      <c r="F18" s="33">
        <f>SUM(F19:F25)</f>
        <v>98585</v>
      </c>
      <c r="G18" s="32"/>
      <c r="H18" s="32"/>
    </row>
    <row r="19" spans="1:8" s="28" customFormat="1" x14ac:dyDescent="0.25">
      <c r="A19" s="34" t="s">
        <v>13</v>
      </c>
      <c r="B19" s="5" t="s">
        <v>166</v>
      </c>
      <c r="C19" s="6" t="s">
        <v>2</v>
      </c>
      <c r="D19" s="6">
        <v>1</v>
      </c>
      <c r="E19" s="7">
        <v>5716</v>
      </c>
      <c r="F19" s="7">
        <f t="shared" si="0"/>
        <v>5716</v>
      </c>
      <c r="G19" s="6"/>
      <c r="H19" s="6"/>
    </row>
    <row r="20" spans="1:8" s="28" customFormat="1" x14ac:dyDescent="0.25">
      <c r="A20" s="34" t="s">
        <v>7</v>
      </c>
      <c r="B20" s="5" t="s">
        <v>34</v>
      </c>
      <c r="C20" s="6" t="s">
        <v>2</v>
      </c>
      <c r="D20" s="6">
        <v>1</v>
      </c>
      <c r="E20" s="7">
        <v>8014</v>
      </c>
      <c r="F20" s="7">
        <f t="shared" si="0"/>
        <v>8014</v>
      </c>
      <c r="G20" s="6"/>
      <c r="H20" s="6"/>
    </row>
    <row r="21" spans="1:8" s="28" customFormat="1" x14ac:dyDescent="0.25">
      <c r="A21" s="34" t="s">
        <v>8</v>
      </c>
      <c r="B21" s="5" t="s">
        <v>33</v>
      </c>
      <c r="C21" s="6" t="s">
        <v>2</v>
      </c>
      <c r="D21" s="6">
        <v>2</v>
      </c>
      <c r="E21" s="7">
        <v>11219</v>
      </c>
      <c r="F21" s="7">
        <f t="shared" si="0"/>
        <v>11219</v>
      </c>
      <c r="G21" s="6"/>
      <c r="H21" s="6"/>
    </row>
    <row r="22" spans="1:8" s="28" customFormat="1" x14ac:dyDescent="0.25">
      <c r="A22" s="34" t="s">
        <v>9</v>
      </c>
      <c r="B22" s="5" t="s">
        <v>18</v>
      </c>
      <c r="C22" s="6" t="s">
        <v>2</v>
      </c>
      <c r="D22" s="6">
        <v>1</v>
      </c>
      <c r="E22" s="7">
        <v>30798</v>
      </c>
      <c r="F22" s="7">
        <f t="shared" si="0"/>
        <v>30798</v>
      </c>
      <c r="G22" s="6"/>
      <c r="H22" s="6"/>
    </row>
    <row r="23" spans="1:8" s="28" customFormat="1" x14ac:dyDescent="0.25">
      <c r="A23" s="34" t="s">
        <v>10</v>
      </c>
      <c r="B23" s="5" t="s">
        <v>35</v>
      </c>
      <c r="C23" s="6" t="s">
        <v>2</v>
      </c>
      <c r="D23" s="6">
        <v>1</v>
      </c>
      <c r="E23" s="7">
        <v>19450</v>
      </c>
      <c r="F23" s="7">
        <f t="shared" si="0"/>
        <v>19450</v>
      </c>
      <c r="G23" s="6"/>
      <c r="H23" s="6"/>
    </row>
    <row r="24" spans="1:8" s="28" customFormat="1" x14ac:dyDescent="0.25">
      <c r="A24" s="34" t="s">
        <v>11</v>
      </c>
      <c r="B24" s="5" t="s">
        <v>58</v>
      </c>
      <c r="C24" s="6" t="s">
        <v>2</v>
      </c>
      <c r="D24" s="6">
        <v>1</v>
      </c>
      <c r="E24" s="7">
        <v>14946</v>
      </c>
      <c r="F24" s="7">
        <f t="shared" si="0"/>
        <v>14946</v>
      </c>
      <c r="G24" s="6"/>
      <c r="H24" s="6"/>
    </row>
    <row r="25" spans="1:8" s="28" customFormat="1" x14ac:dyDescent="0.25">
      <c r="A25" s="34" t="s">
        <v>12</v>
      </c>
      <c r="B25" s="5" t="s">
        <v>19</v>
      </c>
      <c r="C25" s="6" t="s">
        <v>2</v>
      </c>
      <c r="D25" s="6">
        <v>1</v>
      </c>
      <c r="E25" s="7">
        <v>8442</v>
      </c>
      <c r="F25" s="7">
        <f t="shared" si="0"/>
        <v>8442</v>
      </c>
      <c r="G25" s="6"/>
      <c r="H25" s="6"/>
    </row>
    <row r="26" spans="1:8" x14ac:dyDescent="0.25">
      <c r="A26" s="26" t="s">
        <v>20</v>
      </c>
      <c r="B26" s="5" t="s">
        <v>167</v>
      </c>
      <c r="C26" s="6" t="s">
        <v>2</v>
      </c>
      <c r="D26" s="6">
        <f>SUM(D27:D32)</f>
        <v>11</v>
      </c>
      <c r="E26" s="7">
        <f>SUM(E27:E32)</f>
        <v>35876</v>
      </c>
      <c r="F26" s="6">
        <f>SUM(F27:F32)</f>
        <v>35876</v>
      </c>
      <c r="G26" s="32"/>
      <c r="H26" s="32"/>
    </row>
    <row r="27" spans="1:8" ht="30" x14ac:dyDescent="0.25">
      <c r="A27" s="34" t="s">
        <v>28</v>
      </c>
      <c r="B27" s="5" t="s">
        <v>90</v>
      </c>
      <c r="C27" s="6" t="s">
        <v>2</v>
      </c>
      <c r="D27" s="6">
        <v>2</v>
      </c>
      <c r="E27" s="33">
        <v>1313</v>
      </c>
      <c r="F27" s="33">
        <f t="shared" si="0"/>
        <v>1313</v>
      </c>
      <c r="G27" s="32"/>
      <c r="H27" s="32"/>
    </row>
    <row r="28" spans="1:8" ht="30" x14ac:dyDescent="0.25">
      <c r="A28" s="34" t="s">
        <v>29</v>
      </c>
      <c r="B28" s="5" t="s">
        <v>91</v>
      </c>
      <c r="C28" s="6" t="s">
        <v>2</v>
      </c>
      <c r="D28" s="6">
        <v>1</v>
      </c>
      <c r="E28" s="33">
        <v>2515</v>
      </c>
      <c r="F28" s="33">
        <f t="shared" si="0"/>
        <v>2515</v>
      </c>
      <c r="G28" s="32"/>
      <c r="H28" s="32"/>
    </row>
    <row r="29" spans="1:8" ht="30" x14ac:dyDescent="0.25">
      <c r="A29" s="34" t="s">
        <v>30</v>
      </c>
      <c r="B29" s="5" t="s">
        <v>114</v>
      </c>
      <c r="C29" s="6" t="s">
        <v>2</v>
      </c>
      <c r="D29" s="6">
        <v>1</v>
      </c>
      <c r="E29" s="33">
        <v>10694</v>
      </c>
      <c r="F29" s="33">
        <f t="shared" si="0"/>
        <v>10694</v>
      </c>
      <c r="G29" s="32"/>
      <c r="H29" s="32"/>
    </row>
    <row r="30" spans="1:8" x14ac:dyDescent="0.25">
      <c r="A30" s="34" t="s">
        <v>51</v>
      </c>
      <c r="B30" s="5" t="s">
        <v>92</v>
      </c>
      <c r="C30" s="6" t="s">
        <v>2</v>
      </c>
      <c r="D30" s="6">
        <v>1</v>
      </c>
      <c r="E30" s="33">
        <v>3724</v>
      </c>
      <c r="F30" s="33">
        <f t="shared" si="0"/>
        <v>3724</v>
      </c>
      <c r="G30" s="32"/>
      <c r="H30" s="32"/>
    </row>
    <row r="31" spans="1:8" x14ac:dyDescent="0.25">
      <c r="A31" s="34" t="s">
        <v>31</v>
      </c>
      <c r="B31" s="5" t="s">
        <v>93</v>
      </c>
      <c r="C31" s="6" t="s">
        <v>2</v>
      </c>
      <c r="D31" s="6">
        <v>2</v>
      </c>
      <c r="E31" s="33">
        <v>11677</v>
      </c>
      <c r="F31" s="33">
        <f t="shared" si="0"/>
        <v>11677</v>
      </c>
      <c r="G31" s="32"/>
      <c r="H31" s="32"/>
    </row>
    <row r="32" spans="1:8" s="28" customFormat="1" x14ac:dyDescent="0.25">
      <c r="A32" s="34" t="s">
        <v>32</v>
      </c>
      <c r="B32" s="5" t="s">
        <v>17</v>
      </c>
      <c r="C32" s="6" t="s">
        <v>2</v>
      </c>
      <c r="D32" s="6">
        <v>4</v>
      </c>
      <c r="E32" s="7">
        <v>5953</v>
      </c>
      <c r="F32" s="7">
        <f>E32</f>
        <v>5953</v>
      </c>
      <c r="G32" s="6"/>
      <c r="H32" s="6"/>
    </row>
    <row r="33" spans="1:8" x14ac:dyDescent="0.25">
      <c r="A33" s="26" t="s">
        <v>27</v>
      </c>
      <c r="B33" s="5" t="s">
        <v>103</v>
      </c>
      <c r="C33" s="6" t="s">
        <v>68</v>
      </c>
      <c r="D33" s="8">
        <f>SUM(D34:D34)</f>
        <v>1</v>
      </c>
      <c r="E33" s="35">
        <f>SUM(E34:E34)</f>
        <v>5776</v>
      </c>
      <c r="F33" s="35">
        <f>SUM(F34:F34)</f>
        <v>5776</v>
      </c>
      <c r="G33" s="32"/>
      <c r="H33" s="32"/>
    </row>
    <row r="34" spans="1:8" ht="45" x14ac:dyDescent="0.25">
      <c r="A34" s="26" t="s">
        <v>21</v>
      </c>
      <c r="B34" s="5" t="s">
        <v>53</v>
      </c>
      <c r="C34" s="6" t="s">
        <v>68</v>
      </c>
      <c r="D34" s="8">
        <v>1</v>
      </c>
      <c r="E34" s="36">
        <v>5776</v>
      </c>
      <c r="F34" s="33">
        <f>E34</f>
        <v>5776</v>
      </c>
      <c r="G34" s="32"/>
      <c r="H34" s="32"/>
    </row>
    <row r="35" spans="1:8" x14ac:dyDescent="0.25">
      <c r="A35" s="26" t="s">
        <v>38</v>
      </c>
      <c r="B35" s="37" t="s">
        <v>54</v>
      </c>
      <c r="C35" s="8"/>
      <c r="D35" s="8"/>
      <c r="E35" s="33">
        <f>E36</f>
        <v>13018</v>
      </c>
      <c r="F35" s="33">
        <f>F36</f>
        <v>13018</v>
      </c>
      <c r="G35" s="32"/>
      <c r="H35" s="32"/>
    </row>
    <row r="36" spans="1:8" x14ac:dyDescent="0.25">
      <c r="A36" s="26" t="s">
        <v>136</v>
      </c>
      <c r="B36" s="38" t="s">
        <v>60</v>
      </c>
      <c r="C36" s="8" t="s">
        <v>2</v>
      </c>
      <c r="D36" s="8">
        <v>1</v>
      </c>
      <c r="E36" s="33">
        <v>13018</v>
      </c>
      <c r="F36" s="33">
        <v>13018</v>
      </c>
      <c r="G36" s="32"/>
      <c r="H36" s="32"/>
    </row>
    <row r="37" spans="1:8" ht="28.5" x14ac:dyDescent="0.25">
      <c r="A37" s="29" t="s">
        <v>22</v>
      </c>
      <c r="B37" s="22" t="s">
        <v>95</v>
      </c>
      <c r="C37" s="21" t="s">
        <v>24</v>
      </c>
      <c r="D37" s="31">
        <f>SUM(D38:D39)</f>
        <v>1300</v>
      </c>
      <c r="E37" s="31">
        <f>SUM(E38:E39)</f>
        <v>30759</v>
      </c>
      <c r="F37" s="31">
        <f>SUM(F38:F39)</f>
        <v>30759</v>
      </c>
      <c r="G37" s="21"/>
      <c r="H37" s="21"/>
    </row>
    <row r="38" spans="1:8" s="28" customFormat="1" ht="30" x14ac:dyDescent="0.25">
      <c r="A38" s="34" t="s">
        <v>81</v>
      </c>
      <c r="B38" s="5" t="s">
        <v>37</v>
      </c>
      <c r="C38" s="6" t="s">
        <v>24</v>
      </c>
      <c r="D38" s="6">
        <v>800</v>
      </c>
      <c r="E38" s="7">
        <f>25441+1927</f>
        <v>27368</v>
      </c>
      <c r="F38" s="7">
        <f t="shared" ref="F38:F39" si="1">E38</f>
        <v>27368</v>
      </c>
      <c r="G38" s="6"/>
      <c r="H38" s="6"/>
    </row>
    <row r="39" spans="1:8" ht="30" x14ac:dyDescent="0.25">
      <c r="A39" s="34" t="s">
        <v>139</v>
      </c>
      <c r="B39" s="5" t="s">
        <v>84</v>
      </c>
      <c r="C39" s="6" t="s">
        <v>24</v>
      </c>
      <c r="D39" s="6">
        <v>500</v>
      </c>
      <c r="E39" s="33">
        <v>3391</v>
      </c>
      <c r="F39" s="33">
        <f t="shared" si="1"/>
        <v>3391</v>
      </c>
      <c r="G39" s="32"/>
      <c r="H39" s="32"/>
    </row>
    <row r="40" spans="1:8" x14ac:dyDescent="0.25">
      <c r="A40" s="39" t="s">
        <v>97</v>
      </c>
      <c r="B40" s="39"/>
      <c r="C40" s="39"/>
      <c r="D40" s="39"/>
      <c r="E40" s="39"/>
      <c r="F40" s="39"/>
      <c r="G40" s="39"/>
      <c r="H40" s="39"/>
    </row>
    <row r="41" spans="1:8" x14ac:dyDescent="0.25">
      <c r="A41" s="40"/>
      <c r="B41" s="41" t="s">
        <v>96</v>
      </c>
      <c r="C41" s="40"/>
      <c r="D41" s="40"/>
      <c r="E41" s="20">
        <f>E42+E46+E48</f>
        <v>282016</v>
      </c>
      <c r="F41" s="20">
        <f>F42+F46+F48</f>
        <v>282016</v>
      </c>
      <c r="G41" s="20">
        <f>G42+G46+G48</f>
        <v>0</v>
      </c>
      <c r="H41" s="20">
        <f>H42+H46+H48</f>
        <v>0</v>
      </c>
    </row>
    <row r="42" spans="1:8" ht="34.5" customHeight="1" x14ac:dyDescent="0.25">
      <c r="A42" s="21">
        <v>1</v>
      </c>
      <c r="B42" s="22" t="s">
        <v>143</v>
      </c>
      <c r="C42" s="21" t="s">
        <v>2</v>
      </c>
      <c r="D42" s="21">
        <f>SUM(D43:D44)</f>
        <v>5</v>
      </c>
      <c r="E42" s="31">
        <f>SUM(E43:E45)</f>
        <v>165078</v>
      </c>
      <c r="F42" s="31">
        <f>SUM(F43:F45)</f>
        <v>165078</v>
      </c>
      <c r="G42" s="21">
        <f>SUM(G43:G44)</f>
        <v>0</v>
      </c>
      <c r="H42" s="21">
        <f>SUM(H43:H44)</f>
        <v>0</v>
      </c>
    </row>
    <row r="43" spans="1:8" ht="30" x14ac:dyDescent="0.25">
      <c r="A43" s="42" t="s">
        <v>4</v>
      </c>
      <c r="B43" s="5" t="s">
        <v>1</v>
      </c>
      <c r="C43" s="32" t="s">
        <v>2</v>
      </c>
      <c r="D43" s="32">
        <v>2</v>
      </c>
      <c r="E43" s="33">
        <v>84603</v>
      </c>
      <c r="F43" s="33">
        <f t="shared" ref="F43:F45" si="2">E43</f>
        <v>84603</v>
      </c>
      <c r="G43" s="43"/>
      <c r="H43" s="43"/>
    </row>
    <row r="44" spans="1:8" ht="30" x14ac:dyDescent="0.25">
      <c r="A44" s="42" t="s">
        <v>14</v>
      </c>
      <c r="B44" s="5" t="s">
        <v>62</v>
      </c>
      <c r="C44" s="32" t="s">
        <v>2</v>
      </c>
      <c r="D44" s="32">
        <v>3</v>
      </c>
      <c r="E44" s="33">
        <v>55288</v>
      </c>
      <c r="F44" s="33">
        <f t="shared" si="2"/>
        <v>55288</v>
      </c>
      <c r="G44" s="43"/>
      <c r="H44" s="43"/>
    </row>
    <row r="45" spans="1:8" x14ac:dyDescent="0.25">
      <c r="A45" s="42" t="s">
        <v>15</v>
      </c>
      <c r="B45" s="5" t="s">
        <v>135</v>
      </c>
      <c r="C45" s="32" t="s">
        <v>2</v>
      </c>
      <c r="D45" s="32">
        <v>2</v>
      </c>
      <c r="E45" s="33">
        <v>25187</v>
      </c>
      <c r="F45" s="33">
        <f t="shared" si="2"/>
        <v>25187</v>
      </c>
      <c r="G45" s="43"/>
      <c r="H45" s="43"/>
    </row>
    <row r="46" spans="1:8" x14ac:dyDescent="0.25">
      <c r="A46" s="29" t="s">
        <v>5</v>
      </c>
      <c r="B46" s="22" t="s">
        <v>94</v>
      </c>
      <c r="C46" s="21" t="s">
        <v>2</v>
      </c>
      <c r="D46" s="30">
        <f>D47</f>
        <v>1</v>
      </c>
      <c r="E46" s="30">
        <f t="shared" ref="E46:F46" si="3">E47</f>
        <v>9080</v>
      </c>
      <c r="F46" s="30">
        <f t="shared" si="3"/>
        <v>9080</v>
      </c>
      <c r="G46" s="44"/>
      <c r="H46" s="44"/>
    </row>
    <row r="47" spans="1:8" ht="60" x14ac:dyDescent="0.25">
      <c r="A47" s="42" t="s">
        <v>6</v>
      </c>
      <c r="B47" s="5" t="s">
        <v>115</v>
      </c>
      <c r="C47" s="6" t="s">
        <v>68</v>
      </c>
      <c r="D47" s="6">
        <v>1</v>
      </c>
      <c r="E47" s="7">
        <v>9080</v>
      </c>
      <c r="F47" s="33">
        <f t="shared" ref="F47" si="4">E47</f>
        <v>9080</v>
      </c>
      <c r="G47" s="43"/>
      <c r="H47" s="43"/>
    </row>
    <row r="48" spans="1:8" ht="28.5" x14ac:dyDescent="0.25">
      <c r="A48" s="29" t="s">
        <v>22</v>
      </c>
      <c r="B48" s="22" t="s">
        <v>95</v>
      </c>
      <c r="C48" s="21" t="s">
        <v>24</v>
      </c>
      <c r="D48" s="31">
        <f>SUM(D49:D51)</f>
        <v>5635</v>
      </c>
      <c r="E48" s="31">
        <f t="shared" ref="E48:F48" si="5">SUM(E49:E51)</f>
        <v>107858</v>
      </c>
      <c r="F48" s="31">
        <f t="shared" si="5"/>
        <v>107858</v>
      </c>
      <c r="G48" s="44"/>
      <c r="H48" s="44"/>
    </row>
    <row r="49" spans="1:8" s="28" customFormat="1" ht="30" x14ac:dyDescent="0.25">
      <c r="A49" s="26" t="s">
        <v>81</v>
      </c>
      <c r="B49" s="5" t="s">
        <v>169</v>
      </c>
      <c r="C49" s="6" t="s">
        <v>24</v>
      </c>
      <c r="D49" s="7">
        <v>3500</v>
      </c>
      <c r="E49" s="7">
        <v>20087</v>
      </c>
      <c r="F49" s="7">
        <f>E49</f>
        <v>20087</v>
      </c>
      <c r="G49" s="45"/>
      <c r="H49" s="45"/>
    </row>
    <row r="50" spans="1:8" ht="30" x14ac:dyDescent="0.25">
      <c r="A50" s="42" t="s">
        <v>139</v>
      </c>
      <c r="B50" s="5" t="s">
        <v>85</v>
      </c>
      <c r="C50" s="6" t="s">
        <v>24</v>
      </c>
      <c r="D50" s="6">
        <v>635</v>
      </c>
      <c r="E50" s="7">
        <v>73840</v>
      </c>
      <c r="F50" s="33">
        <f t="shared" ref="F50:F51" si="6">E50</f>
        <v>73840</v>
      </c>
      <c r="G50" s="43"/>
      <c r="H50" s="43"/>
    </row>
    <row r="51" spans="1:8" x14ac:dyDescent="0.25">
      <c r="A51" s="42" t="s">
        <v>156</v>
      </c>
      <c r="B51" s="5" t="s">
        <v>170</v>
      </c>
      <c r="C51" s="6" t="s">
        <v>24</v>
      </c>
      <c r="D51" s="6">
        <v>1500</v>
      </c>
      <c r="E51" s="7">
        <v>13931</v>
      </c>
      <c r="F51" s="33">
        <f t="shared" si="6"/>
        <v>13931</v>
      </c>
      <c r="G51" s="43"/>
      <c r="H51" s="43"/>
    </row>
    <row r="52" spans="1:8" x14ac:dyDescent="0.25">
      <c r="A52" s="39" t="s">
        <v>99</v>
      </c>
      <c r="B52" s="39"/>
      <c r="C52" s="39"/>
      <c r="D52" s="39"/>
      <c r="E52" s="39"/>
      <c r="F52" s="39"/>
      <c r="G52" s="39"/>
      <c r="H52" s="39"/>
    </row>
    <row r="53" spans="1:8" x14ac:dyDescent="0.25">
      <c r="A53" s="40"/>
      <c r="B53" s="46" t="s">
        <v>100</v>
      </c>
      <c r="C53" s="40"/>
      <c r="D53" s="40"/>
      <c r="E53" s="20">
        <f>E54+E57</f>
        <v>277752</v>
      </c>
      <c r="F53" s="20">
        <f t="shared" ref="F53:H53" si="7">F54+F57</f>
        <v>277752</v>
      </c>
      <c r="G53" s="20">
        <f t="shared" si="7"/>
        <v>0</v>
      </c>
      <c r="H53" s="20">
        <f t="shared" si="7"/>
        <v>0</v>
      </c>
    </row>
    <row r="54" spans="1:8" ht="33.75" customHeight="1" x14ac:dyDescent="0.25">
      <c r="A54" s="21">
        <v>1</v>
      </c>
      <c r="B54" s="22" t="s">
        <v>143</v>
      </c>
      <c r="C54" s="21" t="s">
        <v>2</v>
      </c>
      <c r="D54" s="31">
        <f>SUM(D55:D56)</f>
        <v>2</v>
      </c>
      <c r="E54" s="31">
        <f>SUM(E55:E56)</f>
        <v>81395</v>
      </c>
      <c r="F54" s="31">
        <f>SUM(F55:F56)</f>
        <v>81395</v>
      </c>
      <c r="G54" s="21">
        <f>SUM(G55:G55)</f>
        <v>0</v>
      </c>
      <c r="H54" s="21">
        <f>SUM(H55:H55)</f>
        <v>0</v>
      </c>
    </row>
    <row r="55" spans="1:8" s="28" customFormat="1" x14ac:dyDescent="0.25">
      <c r="A55" s="26" t="s">
        <v>4</v>
      </c>
      <c r="B55" s="5" t="s">
        <v>137</v>
      </c>
      <c r="C55" s="6" t="s">
        <v>2</v>
      </c>
      <c r="D55" s="6">
        <v>1</v>
      </c>
      <c r="E55" s="7">
        <v>57018</v>
      </c>
      <c r="F55" s="7">
        <f>E55</f>
        <v>57018</v>
      </c>
      <c r="G55" s="45"/>
      <c r="H55" s="45"/>
    </row>
    <row r="56" spans="1:8" s="28" customFormat="1" x14ac:dyDescent="0.25">
      <c r="A56" s="26" t="s">
        <v>14</v>
      </c>
      <c r="B56" s="5" t="s">
        <v>113</v>
      </c>
      <c r="C56" s="6" t="s">
        <v>2</v>
      </c>
      <c r="D56" s="6">
        <v>1</v>
      </c>
      <c r="E56" s="7">
        <v>24377</v>
      </c>
      <c r="F56" s="7">
        <f>E56</f>
        <v>24377</v>
      </c>
      <c r="G56" s="45"/>
      <c r="H56" s="45"/>
    </row>
    <row r="57" spans="1:8" ht="28.5" x14ac:dyDescent="0.25">
      <c r="A57" s="29" t="s">
        <v>22</v>
      </c>
      <c r="B57" s="22" t="s">
        <v>95</v>
      </c>
      <c r="C57" s="21"/>
      <c r="D57" s="31"/>
      <c r="E57" s="31">
        <f>E58+E62</f>
        <v>196357</v>
      </c>
      <c r="F57" s="31">
        <f>F58+F62</f>
        <v>196357</v>
      </c>
      <c r="G57" s="44"/>
      <c r="H57" s="44"/>
    </row>
    <row r="58" spans="1:8" s="28" customFormat="1" x14ac:dyDescent="0.25">
      <c r="A58" s="47" t="s">
        <v>81</v>
      </c>
      <c r="B58" s="48" t="s">
        <v>144</v>
      </c>
      <c r="C58" s="49" t="s">
        <v>24</v>
      </c>
      <c r="D58" s="50">
        <f>SUM(D59:D61)</f>
        <v>4765</v>
      </c>
      <c r="E58" s="50">
        <f>SUM(E59:E61)</f>
        <v>158077</v>
      </c>
      <c r="F58" s="50">
        <f>SUM(F59:F61)</f>
        <v>158077</v>
      </c>
      <c r="G58" s="51"/>
      <c r="H58" s="51"/>
    </row>
    <row r="59" spans="1:8" s="28" customFormat="1" ht="30" x14ac:dyDescent="0.25">
      <c r="A59" s="26" t="s">
        <v>23</v>
      </c>
      <c r="B59" s="5" t="s">
        <v>86</v>
      </c>
      <c r="C59" s="6" t="s">
        <v>24</v>
      </c>
      <c r="D59" s="6">
        <v>765</v>
      </c>
      <c r="E59" s="7">
        <v>95641</v>
      </c>
      <c r="F59" s="7">
        <f t="shared" ref="F59:F61" si="8">E59</f>
        <v>95641</v>
      </c>
      <c r="G59" s="45"/>
      <c r="H59" s="45"/>
    </row>
    <row r="60" spans="1:8" s="28" customFormat="1" ht="30" x14ac:dyDescent="0.25">
      <c r="A60" s="26" t="s">
        <v>171</v>
      </c>
      <c r="B60" s="5" t="s">
        <v>138</v>
      </c>
      <c r="C60" s="6" t="s">
        <v>24</v>
      </c>
      <c r="D60" s="6">
        <v>3200</v>
      </c>
      <c r="E60" s="7">
        <v>31447</v>
      </c>
      <c r="F60" s="7">
        <f t="shared" si="8"/>
        <v>31447</v>
      </c>
      <c r="G60" s="45"/>
      <c r="H60" s="45"/>
    </row>
    <row r="61" spans="1:8" s="28" customFormat="1" ht="30" x14ac:dyDescent="0.25">
      <c r="A61" s="26" t="s">
        <v>172</v>
      </c>
      <c r="B61" s="5" t="s">
        <v>37</v>
      </c>
      <c r="C61" s="6" t="s">
        <v>24</v>
      </c>
      <c r="D61" s="6">
        <v>800</v>
      </c>
      <c r="E61" s="7">
        <v>30989</v>
      </c>
      <c r="F61" s="7">
        <f t="shared" si="8"/>
        <v>30989</v>
      </c>
      <c r="G61" s="45"/>
      <c r="H61" s="45"/>
    </row>
    <row r="62" spans="1:8" x14ac:dyDescent="0.25">
      <c r="A62" s="26" t="s">
        <v>139</v>
      </c>
      <c r="B62" s="5" t="s">
        <v>140</v>
      </c>
      <c r="C62" s="6" t="s">
        <v>2</v>
      </c>
      <c r="D62" s="6">
        <v>1</v>
      </c>
      <c r="E62" s="9">
        <f>E63</f>
        <v>38280</v>
      </c>
      <c r="F62" s="9">
        <f>F63</f>
        <v>38280</v>
      </c>
      <c r="G62" s="43"/>
      <c r="H62" s="43"/>
    </row>
    <row r="63" spans="1:8" x14ac:dyDescent="0.25">
      <c r="A63" s="26" t="s">
        <v>141</v>
      </c>
      <c r="B63" s="5" t="s">
        <v>142</v>
      </c>
      <c r="C63" s="6" t="s">
        <v>2</v>
      </c>
      <c r="D63" s="6">
        <v>1</v>
      </c>
      <c r="E63" s="9">
        <v>38280</v>
      </c>
      <c r="F63" s="33">
        <f>E63</f>
        <v>38280</v>
      </c>
      <c r="G63" s="43"/>
      <c r="H63" s="43"/>
    </row>
    <row r="64" spans="1:8" x14ac:dyDescent="0.25">
      <c r="A64" s="39" t="s">
        <v>104</v>
      </c>
      <c r="B64" s="39"/>
      <c r="C64" s="39"/>
      <c r="D64" s="39"/>
      <c r="E64" s="39"/>
      <c r="F64" s="39"/>
      <c r="G64" s="39"/>
      <c r="H64" s="39"/>
    </row>
    <row r="65" spans="1:8" x14ac:dyDescent="0.25">
      <c r="A65" s="40"/>
      <c r="B65" s="46" t="s">
        <v>105</v>
      </c>
      <c r="C65" s="40"/>
      <c r="D65" s="40"/>
      <c r="E65" s="20">
        <f>E66+E68</f>
        <v>279984</v>
      </c>
      <c r="F65" s="20">
        <f>F66+F68</f>
        <v>279984</v>
      </c>
      <c r="G65" s="20">
        <f t="shared" ref="G65:H65" si="9">G68</f>
        <v>0</v>
      </c>
      <c r="H65" s="20">
        <f t="shared" si="9"/>
        <v>0</v>
      </c>
    </row>
    <row r="66" spans="1:8" ht="28.5" x14ac:dyDescent="0.25">
      <c r="A66" s="21">
        <v>1</v>
      </c>
      <c r="B66" s="22" t="s">
        <v>143</v>
      </c>
      <c r="C66" s="21" t="s">
        <v>2</v>
      </c>
      <c r="D66" s="21">
        <f>D67</f>
        <v>1</v>
      </c>
      <c r="E66" s="31">
        <f>E67</f>
        <v>3862</v>
      </c>
      <c r="F66" s="31">
        <f>F67</f>
        <v>3862</v>
      </c>
      <c r="G66" s="21">
        <f t="shared" ref="G66:H66" si="10">SUM(G67:G68)</f>
        <v>0</v>
      </c>
      <c r="H66" s="21">
        <f t="shared" si="10"/>
        <v>0</v>
      </c>
    </row>
    <row r="67" spans="1:8" ht="30" x14ac:dyDescent="0.25">
      <c r="A67" s="42" t="s">
        <v>4</v>
      </c>
      <c r="B67" s="5" t="s">
        <v>155</v>
      </c>
      <c r="C67" s="32" t="s">
        <v>2</v>
      </c>
      <c r="D67" s="32">
        <v>1</v>
      </c>
      <c r="E67" s="33">
        <v>3862</v>
      </c>
      <c r="F67" s="33">
        <f>E67</f>
        <v>3862</v>
      </c>
      <c r="G67" s="32"/>
      <c r="H67" s="32"/>
    </row>
    <row r="68" spans="1:8" ht="28.5" x14ac:dyDescent="0.25">
      <c r="A68" s="29" t="s">
        <v>5</v>
      </c>
      <c r="B68" s="22" t="s">
        <v>95</v>
      </c>
      <c r="C68" s="21"/>
      <c r="D68" s="31"/>
      <c r="E68" s="31">
        <f>E69+E75</f>
        <v>276122</v>
      </c>
      <c r="F68" s="31">
        <f>F69+F75</f>
        <v>276122</v>
      </c>
      <c r="G68" s="44"/>
      <c r="H68" s="44"/>
    </row>
    <row r="69" spans="1:8" x14ac:dyDescent="0.25">
      <c r="A69" s="52" t="s">
        <v>6</v>
      </c>
      <c r="B69" s="53" t="s">
        <v>144</v>
      </c>
      <c r="C69" s="54" t="s">
        <v>24</v>
      </c>
      <c r="D69" s="55">
        <f>SUM(D70:D74)</f>
        <v>5140</v>
      </c>
      <c r="E69" s="55">
        <f t="shared" ref="E69:H69" si="11">SUM(E70:E74)</f>
        <v>243061</v>
      </c>
      <c r="F69" s="55">
        <f t="shared" si="11"/>
        <v>243061</v>
      </c>
      <c r="G69" s="55">
        <f t="shared" si="11"/>
        <v>0</v>
      </c>
      <c r="H69" s="55">
        <f t="shared" si="11"/>
        <v>0</v>
      </c>
    </row>
    <row r="70" spans="1:8" s="28" customFormat="1" ht="30" x14ac:dyDescent="0.25">
      <c r="A70" s="26" t="s">
        <v>13</v>
      </c>
      <c r="B70" s="5" t="s">
        <v>73</v>
      </c>
      <c r="C70" s="6" t="s">
        <v>24</v>
      </c>
      <c r="D70" s="6">
        <v>740</v>
      </c>
      <c r="E70" s="7">
        <v>102107</v>
      </c>
      <c r="F70" s="7">
        <f t="shared" ref="F70:F74" si="12">E70</f>
        <v>102107</v>
      </c>
      <c r="G70" s="45"/>
      <c r="H70" s="45"/>
    </row>
    <row r="71" spans="1:8" s="28" customFormat="1" x14ac:dyDescent="0.25">
      <c r="A71" s="26" t="s">
        <v>7</v>
      </c>
      <c r="B71" s="5" t="s">
        <v>74</v>
      </c>
      <c r="C71" s="6" t="s">
        <v>24</v>
      </c>
      <c r="D71" s="6">
        <v>230</v>
      </c>
      <c r="E71" s="6">
        <v>47271</v>
      </c>
      <c r="F71" s="7">
        <f t="shared" si="12"/>
        <v>47271</v>
      </c>
      <c r="G71" s="45"/>
      <c r="H71" s="45"/>
    </row>
    <row r="72" spans="1:8" s="28" customFormat="1" ht="30" x14ac:dyDescent="0.25">
      <c r="A72" s="26" t="s">
        <v>8</v>
      </c>
      <c r="B72" s="5" t="s">
        <v>75</v>
      </c>
      <c r="C72" s="6" t="s">
        <v>24</v>
      </c>
      <c r="D72" s="6">
        <v>2300</v>
      </c>
      <c r="E72" s="7">
        <v>53597</v>
      </c>
      <c r="F72" s="7">
        <f t="shared" si="12"/>
        <v>53597</v>
      </c>
      <c r="G72" s="45"/>
      <c r="H72" s="45"/>
    </row>
    <row r="73" spans="1:8" s="28" customFormat="1" ht="30" x14ac:dyDescent="0.25">
      <c r="A73" s="26" t="s">
        <v>9</v>
      </c>
      <c r="B73" s="5" t="s">
        <v>66</v>
      </c>
      <c r="C73" s="6" t="s">
        <v>24</v>
      </c>
      <c r="D73" s="6">
        <v>1300</v>
      </c>
      <c r="E73" s="7">
        <v>12693</v>
      </c>
      <c r="F73" s="7">
        <f t="shared" si="12"/>
        <v>12693</v>
      </c>
      <c r="G73" s="45"/>
      <c r="H73" s="45"/>
    </row>
    <row r="74" spans="1:8" s="28" customFormat="1" ht="30" x14ac:dyDescent="0.25">
      <c r="A74" s="26" t="s">
        <v>10</v>
      </c>
      <c r="B74" s="5" t="s">
        <v>37</v>
      </c>
      <c r="C74" s="6" t="s">
        <v>24</v>
      </c>
      <c r="D74" s="6">
        <v>570</v>
      </c>
      <c r="E74" s="7">
        <v>27393</v>
      </c>
      <c r="F74" s="7">
        <f t="shared" si="12"/>
        <v>27393</v>
      </c>
      <c r="G74" s="45"/>
      <c r="H74" s="45"/>
    </row>
    <row r="75" spans="1:8" s="28" customFormat="1" x14ac:dyDescent="0.25">
      <c r="A75" s="26" t="s">
        <v>20</v>
      </c>
      <c r="B75" s="5" t="s">
        <v>145</v>
      </c>
      <c r="C75" s="6" t="str">
        <f>C76</f>
        <v>шт.</v>
      </c>
      <c r="D75" s="6">
        <f t="shared" ref="D75:F75" si="13">D76</f>
        <v>1</v>
      </c>
      <c r="E75" s="6">
        <f t="shared" si="13"/>
        <v>33061</v>
      </c>
      <c r="F75" s="6">
        <f t="shared" si="13"/>
        <v>33061</v>
      </c>
      <c r="G75" s="45"/>
      <c r="H75" s="45"/>
    </row>
    <row r="76" spans="1:8" s="28" customFormat="1" ht="30" x14ac:dyDescent="0.25">
      <c r="A76" s="26" t="s">
        <v>28</v>
      </c>
      <c r="B76" s="5" t="s">
        <v>147</v>
      </c>
      <c r="C76" s="6" t="s">
        <v>2</v>
      </c>
      <c r="D76" s="6">
        <v>1</v>
      </c>
      <c r="E76" s="7">
        <v>33061</v>
      </c>
      <c r="F76" s="7">
        <f>E76</f>
        <v>33061</v>
      </c>
      <c r="G76" s="45"/>
      <c r="H76" s="45"/>
    </row>
    <row r="77" spans="1:8" x14ac:dyDescent="0.25">
      <c r="A77" s="39" t="s">
        <v>107</v>
      </c>
      <c r="B77" s="39"/>
      <c r="C77" s="39"/>
      <c r="D77" s="39"/>
      <c r="E77" s="39"/>
      <c r="F77" s="39"/>
      <c r="G77" s="39"/>
      <c r="H77" s="39"/>
    </row>
    <row r="78" spans="1:8" x14ac:dyDescent="0.25">
      <c r="A78" s="40"/>
      <c r="B78" s="46" t="s">
        <v>108</v>
      </c>
      <c r="C78" s="40"/>
      <c r="D78" s="40"/>
      <c r="E78" s="20">
        <f>E79</f>
        <v>292004</v>
      </c>
      <c r="F78" s="20">
        <f t="shared" ref="F78:H78" si="14">F79</f>
        <v>292004</v>
      </c>
      <c r="G78" s="20">
        <f t="shared" si="14"/>
        <v>0</v>
      </c>
      <c r="H78" s="20">
        <f t="shared" si="14"/>
        <v>0</v>
      </c>
    </row>
    <row r="79" spans="1:8" ht="28.5" x14ac:dyDescent="0.25">
      <c r="A79" s="29" t="s">
        <v>130</v>
      </c>
      <c r="B79" s="22" t="s">
        <v>95</v>
      </c>
      <c r="C79" s="21"/>
      <c r="D79" s="31"/>
      <c r="E79" s="31">
        <f>E80+E83</f>
        <v>292004</v>
      </c>
      <c r="F79" s="31">
        <f t="shared" ref="F79:H79" si="15">F80+F83</f>
        <v>292004</v>
      </c>
      <c r="G79" s="31">
        <f t="shared" si="15"/>
        <v>0</v>
      </c>
      <c r="H79" s="31">
        <f t="shared" si="15"/>
        <v>0</v>
      </c>
    </row>
    <row r="80" spans="1:8" x14ac:dyDescent="0.25">
      <c r="A80" s="42" t="s">
        <v>4</v>
      </c>
      <c r="B80" s="5" t="s">
        <v>148</v>
      </c>
      <c r="C80" s="32" t="s">
        <v>24</v>
      </c>
      <c r="D80" s="32">
        <f>SUM(D81:D82)</f>
        <v>2270</v>
      </c>
      <c r="E80" s="32">
        <f>SUM(E81:E82)</f>
        <v>167530</v>
      </c>
      <c r="F80" s="33">
        <f>SUM(F81:F82)</f>
        <v>167530</v>
      </c>
      <c r="G80" s="32">
        <f>SUM(G81:G82)</f>
        <v>0</v>
      </c>
      <c r="H80" s="32">
        <f>SUM(H81:H82)</f>
        <v>0</v>
      </c>
    </row>
    <row r="81" spans="1:8" s="28" customFormat="1" ht="30" x14ac:dyDescent="0.25">
      <c r="A81" s="26" t="s">
        <v>128</v>
      </c>
      <c r="B81" s="56" t="s">
        <v>149</v>
      </c>
      <c r="C81" s="6" t="s">
        <v>24</v>
      </c>
      <c r="D81" s="6">
        <v>1630</v>
      </c>
      <c r="E81" s="7">
        <f>66069+6971</f>
        <v>73040</v>
      </c>
      <c r="F81" s="7">
        <f>E81</f>
        <v>73040</v>
      </c>
      <c r="G81" s="45"/>
      <c r="H81" s="45"/>
    </row>
    <row r="82" spans="1:8" ht="30" x14ac:dyDescent="0.25">
      <c r="A82" s="42" t="s">
        <v>129</v>
      </c>
      <c r="B82" s="56" t="s">
        <v>73</v>
      </c>
      <c r="C82" s="6" t="s">
        <v>24</v>
      </c>
      <c r="D82" s="7">
        <v>640</v>
      </c>
      <c r="E82" s="7">
        <v>94490</v>
      </c>
      <c r="F82" s="33">
        <f>E82</f>
        <v>94490</v>
      </c>
      <c r="G82" s="43"/>
      <c r="H82" s="43"/>
    </row>
    <row r="83" spans="1:8" x14ac:dyDescent="0.25">
      <c r="A83" s="42" t="s">
        <v>14</v>
      </c>
      <c r="B83" s="56" t="s">
        <v>173</v>
      </c>
      <c r="C83" s="6" t="s">
        <v>2</v>
      </c>
      <c r="D83" s="7">
        <f>SUM(D84:D86)</f>
        <v>3</v>
      </c>
      <c r="E83" s="7">
        <f>SUM(E84:E86)</f>
        <v>124474</v>
      </c>
      <c r="F83" s="7">
        <f>SUM(F84:F86)</f>
        <v>124474</v>
      </c>
      <c r="G83" s="43"/>
      <c r="H83" s="43"/>
    </row>
    <row r="84" spans="1:8" x14ac:dyDescent="0.25">
      <c r="A84" s="42" t="s">
        <v>146</v>
      </c>
      <c r="B84" s="56" t="s">
        <v>150</v>
      </c>
      <c r="C84" s="8" t="s">
        <v>2</v>
      </c>
      <c r="D84" s="32">
        <v>1</v>
      </c>
      <c r="E84" s="33">
        <v>41565</v>
      </c>
      <c r="F84" s="33">
        <f t="shared" ref="F84:F86" si="16">E84</f>
        <v>41565</v>
      </c>
      <c r="G84" s="8"/>
      <c r="H84" s="40"/>
    </row>
    <row r="85" spans="1:8" x14ac:dyDescent="0.25">
      <c r="A85" s="42" t="s">
        <v>152</v>
      </c>
      <c r="B85" s="56" t="s">
        <v>151</v>
      </c>
      <c r="C85" s="8" t="s">
        <v>2</v>
      </c>
      <c r="D85" s="32">
        <v>1</v>
      </c>
      <c r="E85" s="33">
        <v>35363</v>
      </c>
      <c r="F85" s="33">
        <f t="shared" si="16"/>
        <v>35363</v>
      </c>
      <c r="G85" s="8"/>
      <c r="H85" s="40"/>
    </row>
    <row r="86" spans="1:8" x14ac:dyDescent="0.25">
      <c r="A86" s="42" t="s">
        <v>153</v>
      </c>
      <c r="B86" s="56" t="s">
        <v>142</v>
      </c>
      <c r="C86" s="8" t="s">
        <v>2</v>
      </c>
      <c r="D86" s="32">
        <v>1</v>
      </c>
      <c r="E86" s="33">
        <v>47546</v>
      </c>
      <c r="F86" s="33">
        <f t="shared" si="16"/>
        <v>47546</v>
      </c>
      <c r="G86" s="8"/>
      <c r="H86" s="40"/>
    </row>
    <row r="87" spans="1:8" x14ac:dyDescent="0.25">
      <c r="F87" s="57"/>
    </row>
    <row r="89" spans="1:8" x14ac:dyDescent="0.25">
      <c r="A89" s="11" t="s">
        <v>109</v>
      </c>
      <c r="F89" s="58" t="s">
        <v>110</v>
      </c>
      <c r="H89" s="11"/>
    </row>
    <row r="90" spans="1:8" x14ac:dyDescent="0.25">
      <c r="F90" s="58" t="s">
        <v>111</v>
      </c>
    </row>
  </sheetData>
  <mergeCells count="15">
    <mergeCell ref="A1:H1"/>
    <mergeCell ref="A2:H2"/>
    <mergeCell ref="A3:H3"/>
    <mergeCell ref="A4:H4"/>
    <mergeCell ref="A6:A7"/>
    <mergeCell ref="B6:B7"/>
    <mergeCell ref="C6:C7"/>
    <mergeCell ref="D6:D7"/>
    <mergeCell ref="E6:E7"/>
    <mergeCell ref="F6:H6"/>
    <mergeCell ref="A9:H9"/>
    <mergeCell ref="A40:H40"/>
    <mergeCell ref="A52:H52"/>
    <mergeCell ref="A64:H64"/>
    <mergeCell ref="A77:H77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blackAndWhite="1" r:id="rId1"/>
  <rowBreaks count="2" manualBreakCount="2">
    <brk id="25" max="7" man="1"/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Питьевая вода</vt:lpstr>
      <vt:lpstr>Техническая вода</vt:lpstr>
      <vt:lpstr>Канализационная система</vt:lpstr>
      <vt:lpstr>'Канализационная система'!Заголовки_для_печати</vt:lpstr>
      <vt:lpstr>'Питьевая вода'!Заголовки_для_печати</vt:lpstr>
      <vt:lpstr>'Техническая вода'!Заголовки_для_печати</vt:lpstr>
      <vt:lpstr>'Канализационная система'!Область_печати</vt:lpstr>
      <vt:lpstr>'Питьевая вода'!Область_печати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2015-11-16T03:45:31Z</dcterms:modified>
</cp:coreProperties>
</file>