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4" sheetId="3" r:id="rId1"/>
    <sheet name="Продолжение" sheetId="4" r:id="rId2"/>
  </sheets>
  <definedNames>
    <definedName name="_xlnm.Print_Titles" localSheetId="0">'Приложение 4'!$16:$16</definedName>
  </definedNames>
  <calcPr calcId="152511"/>
</workbook>
</file>

<file path=xl/calcChain.xml><?xml version="1.0" encoding="utf-8"?>
<calcChain xmlns="http://schemas.openxmlformats.org/spreadsheetml/2006/main">
  <c r="C16" i="4" l="1"/>
  <c r="B16" i="4" l="1"/>
  <c r="D13" i="4"/>
  <c r="B13" i="4"/>
  <c r="B14" i="4"/>
  <c r="C11" i="4"/>
  <c r="B11" i="4"/>
  <c r="B9" i="4"/>
  <c r="D7" i="4"/>
  <c r="C7" i="4"/>
  <c r="B7" i="4"/>
  <c r="I29" i="3" l="1"/>
  <c r="J29" i="3" s="1"/>
  <c r="I30" i="3"/>
  <c r="H28" i="3"/>
  <c r="J28" i="3" s="1"/>
  <c r="D23" i="3"/>
  <c r="I25" i="3"/>
  <c r="I24" i="3"/>
  <c r="I26" i="3"/>
  <c r="D16" i="4" l="1"/>
  <c r="D11" i="4"/>
  <c r="D9" i="4"/>
  <c r="C9" i="4"/>
  <c r="E45" i="3"/>
  <c r="F45" i="3"/>
  <c r="G45" i="3"/>
  <c r="I45" i="3"/>
  <c r="D45" i="3"/>
  <c r="H47" i="3"/>
  <c r="J47" i="3" s="1"/>
  <c r="H48" i="3"/>
  <c r="J48" i="3" s="1"/>
  <c r="E43" i="3"/>
  <c r="F43" i="3"/>
  <c r="G43" i="3"/>
  <c r="I43" i="3"/>
  <c r="E39" i="3"/>
  <c r="F39" i="3"/>
  <c r="F49" i="3" s="1"/>
  <c r="G39" i="3"/>
  <c r="I39" i="3"/>
  <c r="D43" i="3"/>
  <c r="D39" i="3"/>
  <c r="E34" i="3"/>
  <c r="E33" i="3" s="1"/>
  <c r="F34" i="3"/>
  <c r="F33" i="3" s="1"/>
  <c r="F37" i="3" s="1"/>
  <c r="G34" i="3"/>
  <c r="G33" i="3" s="1"/>
  <c r="G37" i="3" s="1"/>
  <c r="I37" i="3" s="1"/>
  <c r="I34" i="3"/>
  <c r="D34" i="3"/>
  <c r="D33" i="3" s="1"/>
  <c r="E23" i="3"/>
  <c r="E20" i="3"/>
  <c r="D20" i="3"/>
  <c r="D18" i="3"/>
  <c r="H46" i="3"/>
  <c r="H45" i="3" s="1"/>
  <c r="H44" i="3"/>
  <c r="J44" i="3" s="1"/>
  <c r="H42" i="3"/>
  <c r="J42" i="3" s="1"/>
  <c r="H41" i="3"/>
  <c r="J41" i="3" s="1"/>
  <c r="H40" i="3"/>
  <c r="J40" i="3" s="1"/>
  <c r="H36" i="3"/>
  <c r="J36" i="3" s="1"/>
  <c r="H35" i="3"/>
  <c r="J35" i="3" s="1"/>
  <c r="J30" i="3"/>
  <c r="H27" i="3"/>
  <c r="J27" i="3" s="1"/>
  <c r="H26" i="3"/>
  <c r="J26" i="3" s="1"/>
  <c r="H25" i="3"/>
  <c r="J25" i="3" s="1"/>
  <c r="H24" i="3"/>
  <c r="J24" i="3" s="1"/>
  <c r="G23" i="3"/>
  <c r="I23" i="3" s="1"/>
  <c r="F23" i="3"/>
  <c r="H23" i="3" s="1"/>
  <c r="H22" i="3"/>
  <c r="J22" i="3" s="1"/>
  <c r="H21" i="3"/>
  <c r="J21" i="3" s="1"/>
  <c r="G20" i="3"/>
  <c r="F20" i="3"/>
  <c r="H19" i="3"/>
  <c r="J19" i="3" s="1"/>
  <c r="G18" i="3"/>
  <c r="I18" i="3" s="1"/>
  <c r="F18" i="3"/>
  <c r="H18" i="3" s="1"/>
  <c r="E18" i="3"/>
  <c r="G49" i="3" l="1"/>
  <c r="H39" i="3"/>
  <c r="J39" i="3" s="1"/>
  <c r="H43" i="3"/>
  <c r="J43" i="3" s="1"/>
  <c r="H34" i="3"/>
  <c r="G31" i="3"/>
  <c r="I31" i="3" s="1"/>
  <c r="J18" i="3"/>
  <c r="F31" i="3"/>
  <c r="H31" i="3" s="1"/>
  <c r="J23" i="3"/>
  <c r="I20" i="3"/>
  <c r="I33" i="3"/>
  <c r="H20" i="3"/>
  <c r="J46" i="3" l="1"/>
  <c r="I49" i="3"/>
  <c r="H49" i="3"/>
  <c r="J31" i="3"/>
  <c r="H33" i="3"/>
  <c r="H37" i="3" s="1"/>
  <c r="J37" i="3" s="1"/>
  <c r="J34" i="3"/>
  <c r="J33" i="3"/>
  <c r="F50" i="3"/>
  <c r="J20" i="3"/>
  <c r="J45" i="3"/>
  <c r="G50" i="3"/>
  <c r="H50" i="3" l="1"/>
  <c r="I50" i="3"/>
  <c r="J49" i="3"/>
  <c r="J50" i="3" s="1"/>
</calcChain>
</file>

<file path=xl/sharedStrings.xml><?xml version="1.0" encoding="utf-8"?>
<sst xmlns="http://schemas.openxmlformats.org/spreadsheetml/2006/main" count="158" uniqueCount="100">
  <si>
    <t>ТОО "Рудненский водоканал"</t>
  </si>
  <si>
    <t>м</t>
  </si>
  <si>
    <t>№ п/п</t>
  </si>
  <si>
    <t>Наимнование мероприятий</t>
  </si>
  <si>
    <t>Количество в натуральных показателях</t>
  </si>
  <si>
    <t>план</t>
  </si>
  <si>
    <t>факт</t>
  </si>
  <si>
    <t>Сумма инвестиционной программы, тыс.тенге</t>
  </si>
  <si>
    <t>Собственные средства</t>
  </si>
  <si>
    <t>отклонение</t>
  </si>
  <si>
    <t>причины отклонения</t>
  </si>
  <si>
    <t>Заемные средства</t>
  </si>
  <si>
    <t>Бюджетные средства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</si>
  <si>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</si>
  <si>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тыс.тенге</t>
  </si>
  <si>
    <t>Приложение 4</t>
  </si>
  <si>
    <t>к Правилам утверждения инвестиционных программ (проектов)</t>
  </si>
  <si>
    <t>субъекта естественной монополии, их корректировки, а также</t>
  </si>
  <si>
    <t>проведения анализа информации об их исполнении</t>
  </si>
  <si>
    <t>форма</t>
  </si>
  <si>
    <t>2</t>
  </si>
  <si>
    <t>3</t>
  </si>
  <si>
    <t>Мероприятия по созданию новых активов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</si>
  <si>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</si>
  <si>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</si>
  <si>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</si>
  <si>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</si>
  <si>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</si>
  <si>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</si>
  <si>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</si>
  <si>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</si>
  <si>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реализованной продукции, тыс.тг</t>
  </si>
  <si>
    <t>Снижение расхода электроэнергии,%, по годам реализации в зависимости от утвержденной инвестиционной программы</t>
  </si>
  <si>
    <t>Снижение достигнуто благодаря выполнению мероприятий по снижению технических потерь, в т.ч. в рамках инвестиционной программы</t>
  </si>
  <si>
    <t>Снижение аварийности связано с выполнением противоаварийных мероприятий, в т.ч.в рамках инвестиционной программы</t>
  </si>
  <si>
    <t>Снижение достигнуто благодаря обновлению насосного оборудования, снижению технических потерь</t>
  </si>
  <si>
    <t>Продолжение Приложения 4</t>
  </si>
  <si>
    <t>аварий</t>
  </si>
  <si>
    <t>тыс.кВт/ч</t>
  </si>
  <si>
    <t>Информация субъекта естественной монополии о ходе исполнения субъектом инвестиционной программы (проекта)</t>
  </si>
  <si>
    <t xml:space="preserve">Услуги по подаче воды по магистральным трубопроводам и распределительным сетям (вода питьевая, вода техническая), по отводу и очистке сточных вод </t>
  </si>
  <si>
    <t xml:space="preserve">Инвестиционная программа утверждена приказом РГУ "Департамент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19 августа 2015 года №270-ОД  по согласованию с ГУ "Управление энергетики и жилищно-коммунального хозяйства акимата Костанайской области"   </t>
  </si>
  <si>
    <t>Услуги по подаче воды по магистральным трубопроводам и распределительным сетям (питьевая вода)</t>
  </si>
  <si>
    <t>Мероприятия по реконструкции и техническому перевооружению системы водоснабжения</t>
  </si>
  <si>
    <t>шт.</t>
  </si>
  <si>
    <t>1.1.</t>
  </si>
  <si>
    <t>1.2.</t>
  </si>
  <si>
    <t>1.3.</t>
  </si>
  <si>
    <t>2.1.</t>
  </si>
  <si>
    <t>компл.</t>
  </si>
  <si>
    <t>2.2.</t>
  </si>
  <si>
    <t>Мероприятия по восстановлению и поддержке существующих активов</t>
  </si>
  <si>
    <t>3.1.</t>
  </si>
  <si>
    <t>3.2.</t>
  </si>
  <si>
    <t>3.3.</t>
  </si>
  <si>
    <t>3.4.</t>
  </si>
  <si>
    <t>3.5.</t>
  </si>
  <si>
    <t>3.6.</t>
  </si>
  <si>
    <t>3.7.</t>
  </si>
  <si>
    <t>ИТОГО:</t>
  </si>
  <si>
    <t>Услуги по подаче воды по магистральным трубопроводам и распределительным сетям (техническая вода)</t>
  </si>
  <si>
    <t>Мероприятия по реконструкции и техническому перевооружению системы водоотведения</t>
  </si>
  <si>
    <t>ВСЕГО:</t>
  </si>
  <si>
    <t xml:space="preserve">Услуги по отводу и очистке сточных вод </t>
  </si>
  <si>
    <t>Работы запланированы на 2 полугодие</t>
  </si>
  <si>
    <t>Все работы выполняются согласно утвержденнному графику</t>
  </si>
  <si>
    <t>Работа запланирована на 2 полугодие</t>
  </si>
  <si>
    <t>Работы выполнены в связи с производственной необходимостью</t>
  </si>
  <si>
    <t>на 2017 год</t>
  </si>
  <si>
    <t>1.1</t>
  </si>
  <si>
    <t>Реконструкция насосной станции второго водоподъема станции № 1 фильтровальной станции города Рудного с модернизацией насосного оборудования, общей производительностью 3780 м3/час</t>
  </si>
  <si>
    <t>Разработка проектно-сметной документации "Переоборудование и модернизация хлордозаторной и камер горизонтальных отстойников"</t>
  </si>
  <si>
    <t>Разработка проектно-сметной документации "Реконструкция насосной станции первогог водоподъема станции №1 фильтровальной станции города Рудного с модернизацией насосного оборудования, общей производительностью 8060 м3/час", с положительным заключением госэкспертизы</t>
  </si>
  <si>
    <t>Перекладка водовода Д=600 мм по ул.Корчагина, от ул.Качарской до 5-ти колодцев (правая нитка)</t>
  </si>
  <si>
    <t>Перекладка водовода Д=200 мм по ул.Ленина от ул.И-Франко до ул.Фрунзе</t>
  </si>
  <si>
    <t>Замена участка водовода Д=600 мм в районе п.Юбилейный от Тобольсой трассы до Объездной дороги</t>
  </si>
  <si>
    <t>Замена участка качарского водовода Д=720 мм</t>
  </si>
  <si>
    <t>Замена участка магистрального водовода Д=500 мм от насосной станции 3 в/п в сторону поселка</t>
  </si>
  <si>
    <t>Замена сетей технического водоснабжения</t>
  </si>
  <si>
    <t>1.1.1.</t>
  </si>
  <si>
    <t>Замена распределительных сетей поливочного водовода Д=50 - 219 мм</t>
  </si>
  <si>
    <t>1.1.2.</t>
  </si>
  <si>
    <t>Замена водовода технической воды Д=80 мм в районе СГУ</t>
  </si>
  <si>
    <t>Реконструкция двух вторичных радиальных отстойников очистных сооружений канализации города Рудного</t>
  </si>
  <si>
    <t>Замена насосов №1, 2, 3 в насосной станции очищенных стоков очистных сооружений</t>
  </si>
  <si>
    <t>Замена насосов №8, 9 в иловой насосной очистных сооружений</t>
  </si>
  <si>
    <t>Разработка проектно-сметной документации "Реконструкция канализационного коллектора Д=300 мм протяженностью 2300 метров по ул.Пушкина с увеличением диаметра", с положительным заключением госэкспертизы</t>
  </si>
  <si>
    <t>Замена канализационного напорного коллектора от ст.Северная до ст.АБЗ Д=160 мм</t>
  </si>
  <si>
    <t>Замена канализационного самотечного коллектора Д=1200 мм от т."С" до очистных сооружений</t>
  </si>
  <si>
    <t>Замена напорного коллектора Д=200 мм от КНС АБЗ</t>
  </si>
  <si>
    <t>факт полугодия, предшествующего отчетному периоду (2 полуг 2016 год)</t>
  </si>
  <si>
    <t>план (2017 год)</t>
  </si>
  <si>
    <t>Замена участка водовода Д=160 мм с 5-го водоподъема на СПР</t>
  </si>
  <si>
    <t>Замена участка водовода Д=110 мм, пер. Достоевского-пер. Школьный</t>
  </si>
  <si>
    <t>Проходит процедура закупок</t>
  </si>
  <si>
    <t>Единица измере-ния</t>
  </si>
  <si>
    <t xml:space="preserve">Снижение объемов реализации по АО ССГПО </t>
  </si>
  <si>
    <t>факт текущего полугодия 1 полугодие 2017 год)</t>
  </si>
  <si>
    <t>Нет согласования СЭС. Мероприятие не может быть выполнено</t>
  </si>
  <si>
    <t>9.06.2017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</si>
</sst>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2" fillId="0" borderId="0" xfId="1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distributed" wrapText="1"/>
    </xf>
    <xf numFmtId="164" fontId="2" fillId="0" borderId="1" xfId="1" applyNumberFormat="1" applyFont="1" applyFill="1" applyBorder="1" applyAlignment="1">
      <alignment horizontal="center" vertical="distributed" wrapText="1"/>
    </xf>
    <xf numFmtId="3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6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/>
    <xf numFmtId="3" fontId="2" fillId="0" borderId="1" xfId="1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0" xfId="0" applyFont="1"/>
    <xf numFmtId="166" fontId="2" fillId="0" borderId="8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166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top" wrapText="1"/>
    </xf>
    <xf numFmtId="3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165" fontId="14" fillId="0" borderId="8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54"/>
  <sheetViews>
    <sheetView tabSelected="1" zoomScaleNormal="100" workbookViewId="0">
      <selection activeCell="B11" sqref="B11:S11"/>
    </sheetView>
  </sheetViews>
  <sheetFormatPr defaultRowHeight="15.75" x14ac:dyDescent="0.25"/>
  <cols>
    <col min="1" max="1" width="6.85546875" style="20" customWidth="1"/>
    <col min="2" max="2" width="47" style="1" customWidth="1"/>
    <col min="3" max="3" width="8.7109375" style="1" customWidth="1"/>
    <col min="4" max="5" width="10.42578125" style="1" customWidth="1"/>
    <col min="6" max="7" width="11.7109375" style="1" customWidth="1"/>
    <col min="8" max="9" width="10.42578125" style="1" customWidth="1"/>
    <col min="10" max="10" width="10.5703125" style="1" customWidth="1"/>
    <col min="11" max="11" width="26.7109375" style="1" customWidth="1"/>
    <col min="12" max="12" width="7.140625" style="1" customWidth="1"/>
    <col min="13" max="13" width="7.5703125" style="1" customWidth="1"/>
    <col min="14" max="14" width="8" style="1" customWidth="1"/>
    <col min="15" max="15" width="10.7109375" style="1" customWidth="1"/>
    <col min="16" max="16" width="7.140625" style="1" customWidth="1"/>
    <col min="17" max="17" width="7.28515625" style="1" customWidth="1"/>
    <col min="18" max="19" width="8" style="1" customWidth="1"/>
    <col min="20" max="20" width="10" style="1" bestFit="1" customWidth="1"/>
    <col min="21" max="251" width="9.140625" style="1"/>
    <col min="252" max="252" width="47" style="1" customWidth="1"/>
    <col min="253" max="253" width="7.140625" style="1" customWidth="1"/>
    <col min="254" max="254" width="7.7109375" style="1" customWidth="1"/>
    <col min="255" max="255" width="13.140625" style="1" customWidth="1"/>
    <col min="256" max="256" width="8.42578125" style="1" customWidth="1"/>
    <col min="257" max="257" width="13.42578125" style="1" customWidth="1"/>
    <col min="258" max="258" width="9.42578125" style="1" customWidth="1"/>
    <col min="259" max="259" width="10.28515625" style="1" customWidth="1"/>
    <col min="260" max="260" width="10" style="1" customWidth="1"/>
    <col min="261" max="261" width="9.140625" style="1" customWidth="1"/>
    <col min="262" max="262" width="16.85546875" style="1" customWidth="1"/>
    <col min="263" max="263" width="9.140625" style="1"/>
    <col min="264" max="264" width="10.140625" style="1" bestFit="1" customWidth="1"/>
    <col min="265" max="265" width="9.85546875" style="1" bestFit="1" customWidth="1"/>
    <col min="266" max="507" width="9.140625" style="1"/>
    <col min="508" max="508" width="47" style="1" customWidth="1"/>
    <col min="509" max="509" width="7.140625" style="1" customWidth="1"/>
    <col min="510" max="510" width="7.7109375" style="1" customWidth="1"/>
    <col min="511" max="511" width="13.140625" style="1" customWidth="1"/>
    <col min="512" max="512" width="8.42578125" style="1" customWidth="1"/>
    <col min="513" max="513" width="13.42578125" style="1" customWidth="1"/>
    <col min="514" max="514" width="9.42578125" style="1" customWidth="1"/>
    <col min="515" max="515" width="10.28515625" style="1" customWidth="1"/>
    <col min="516" max="516" width="10" style="1" customWidth="1"/>
    <col min="517" max="517" width="9.140625" style="1" customWidth="1"/>
    <col min="518" max="518" width="16.85546875" style="1" customWidth="1"/>
    <col min="519" max="519" width="9.140625" style="1"/>
    <col min="520" max="520" width="10.140625" style="1" bestFit="1" customWidth="1"/>
    <col min="521" max="521" width="9.85546875" style="1" bestFit="1" customWidth="1"/>
    <col min="522" max="763" width="9.140625" style="1"/>
    <col min="764" max="764" width="47" style="1" customWidth="1"/>
    <col min="765" max="765" width="7.140625" style="1" customWidth="1"/>
    <col min="766" max="766" width="7.7109375" style="1" customWidth="1"/>
    <col min="767" max="767" width="13.140625" style="1" customWidth="1"/>
    <col min="768" max="768" width="8.42578125" style="1" customWidth="1"/>
    <col min="769" max="769" width="13.42578125" style="1" customWidth="1"/>
    <col min="770" max="770" width="9.42578125" style="1" customWidth="1"/>
    <col min="771" max="771" width="10.28515625" style="1" customWidth="1"/>
    <col min="772" max="772" width="10" style="1" customWidth="1"/>
    <col min="773" max="773" width="9.140625" style="1" customWidth="1"/>
    <col min="774" max="774" width="16.85546875" style="1" customWidth="1"/>
    <col min="775" max="775" width="9.140625" style="1"/>
    <col min="776" max="776" width="10.140625" style="1" bestFit="1" customWidth="1"/>
    <col min="777" max="777" width="9.85546875" style="1" bestFit="1" customWidth="1"/>
    <col min="778" max="1019" width="9.140625" style="1"/>
    <col min="1020" max="1020" width="47" style="1" customWidth="1"/>
    <col min="1021" max="1021" width="7.140625" style="1" customWidth="1"/>
    <col min="1022" max="1022" width="7.7109375" style="1" customWidth="1"/>
    <col min="1023" max="1023" width="13.140625" style="1" customWidth="1"/>
    <col min="1024" max="1024" width="8.42578125" style="1" customWidth="1"/>
    <col min="1025" max="1025" width="13.42578125" style="1" customWidth="1"/>
    <col min="1026" max="1026" width="9.42578125" style="1" customWidth="1"/>
    <col min="1027" max="1027" width="10.28515625" style="1" customWidth="1"/>
    <col min="1028" max="1028" width="10" style="1" customWidth="1"/>
    <col min="1029" max="1029" width="9.140625" style="1" customWidth="1"/>
    <col min="1030" max="1030" width="16.85546875" style="1" customWidth="1"/>
    <col min="1031" max="1031" width="9.140625" style="1"/>
    <col min="1032" max="1032" width="10.140625" style="1" bestFit="1" customWidth="1"/>
    <col min="1033" max="1033" width="9.85546875" style="1" bestFit="1" customWidth="1"/>
    <col min="1034" max="1275" width="9.140625" style="1"/>
    <col min="1276" max="1276" width="47" style="1" customWidth="1"/>
    <col min="1277" max="1277" width="7.140625" style="1" customWidth="1"/>
    <col min="1278" max="1278" width="7.7109375" style="1" customWidth="1"/>
    <col min="1279" max="1279" width="13.140625" style="1" customWidth="1"/>
    <col min="1280" max="1280" width="8.42578125" style="1" customWidth="1"/>
    <col min="1281" max="1281" width="13.42578125" style="1" customWidth="1"/>
    <col min="1282" max="1282" width="9.42578125" style="1" customWidth="1"/>
    <col min="1283" max="1283" width="10.28515625" style="1" customWidth="1"/>
    <col min="1284" max="1284" width="10" style="1" customWidth="1"/>
    <col min="1285" max="1285" width="9.140625" style="1" customWidth="1"/>
    <col min="1286" max="1286" width="16.85546875" style="1" customWidth="1"/>
    <col min="1287" max="1287" width="9.140625" style="1"/>
    <col min="1288" max="1288" width="10.140625" style="1" bestFit="1" customWidth="1"/>
    <col min="1289" max="1289" width="9.85546875" style="1" bestFit="1" customWidth="1"/>
    <col min="1290" max="1531" width="9.140625" style="1"/>
    <col min="1532" max="1532" width="47" style="1" customWidth="1"/>
    <col min="1533" max="1533" width="7.140625" style="1" customWidth="1"/>
    <col min="1534" max="1534" width="7.7109375" style="1" customWidth="1"/>
    <col min="1535" max="1535" width="13.140625" style="1" customWidth="1"/>
    <col min="1536" max="1536" width="8.42578125" style="1" customWidth="1"/>
    <col min="1537" max="1537" width="13.42578125" style="1" customWidth="1"/>
    <col min="1538" max="1538" width="9.42578125" style="1" customWidth="1"/>
    <col min="1539" max="1539" width="10.28515625" style="1" customWidth="1"/>
    <col min="1540" max="1540" width="10" style="1" customWidth="1"/>
    <col min="1541" max="1541" width="9.140625" style="1" customWidth="1"/>
    <col min="1542" max="1542" width="16.85546875" style="1" customWidth="1"/>
    <col min="1543" max="1543" width="9.140625" style="1"/>
    <col min="1544" max="1544" width="10.140625" style="1" bestFit="1" customWidth="1"/>
    <col min="1545" max="1545" width="9.85546875" style="1" bestFit="1" customWidth="1"/>
    <col min="1546" max="1787" width="9.140625" style="1"/>
    <col min="1788" max="1788" width="47" style="1" customWidth="1"/>
    <col min="1789" max="1789" width="7.140625" style="1" customWidth="1"/>
    <col min="1790" max="1790" width="7.7109375" style="1" customWidth="1"/>
    <col min="1791" max="1791" width="13.140625" style="1" customWidth="1"/>
    <col min="1792" max="1792" width="8.42578125" style="1" customWidth="1"/>
    <col min="1793" max="1793" width="13.42578125" style="1" customWidth="1"/>
    <col min="1794" max="1794" width="9.42578125" style="1" customWidth="1"/>
    <col min="1795" max="1795" width="10.28515625" style="1" customWidth="1"/>
    <col min="1796" max="1796" width="10" style="1" customWidth="1"/>
    <col min="1797" max="1797" width="9.140625" style="1" customWidth="1"/>
    <col min="1798" max="1798" width="16.85546875" style="1" customWidth="1"/>
    <col min="1799" max="1799" width="9.140625" style="1"/>
    <col min="1800" max="1800" width="10.140625" style="1" bestFit="1" customWidth="1"/>
    <col min="1801" max="1801" width="9.85546875" style="1" bestFit="1" customWidth="1"/>
    <col min="1802" max="2043" width="9.140625" style="1"/>
    <col min="2044" max="2044" width="47" style="1" customWidth="1"/>
    <col min="2045" max="2045" width="7.140625" style="1" customWidth="1"/>
    <col min="2046" max="2046" width="7.7109375" style="1" customWidth="1"/>
    <col min="2047" max="2047" width="13.140625" style="1" customWidth="1"/>
    <col min="2048" max="2048" width="8.42578125" style="1" customWidth="1"/>
    <col min="2049" max="2049" width="13.42578125" style="1" customWidth="1"/>
    <col min="2050" max="2050" width="9.42578125" style="1" customWidth="1"/>
    <col min="2051" max="2051" width="10.28515625" style="1" customWidth="1"/>
    <col min="2052" max="2052" width="10" style="1" customWidth="1"/>
    <col min="2053" max="2053" width="9.140625" style="1" customWidth="1"/>
    <col min="2054" max="2054" width="16.85546875" style="1" customWidth="1"/>
    <col min="2055" max="2055" width="9.140625" style="1"/>
    <col min="2056" max="2056" width="10.140625" style="1" bestFit="1" customWidth="1"/>
    <col min="2057" max="2057" width="9.85546875" style="1" bestFit="1" customWidth="1"/>
    <col min="2058" max="2299" width="9.140625" style="1"/>
    <col min="2300" max="2300" width="47" style="1" customWidth="1"/>
    <col min="2301" max="2301" width="7.140625" style="1" customWidth="1"/>
    <col min="2302" max="2302" width="7.7109375" style="1" customWidth="1"/>
    <col min="2303" max="2303" width="13.140625" style="1" customWidth="1"/>
    <col min="2304" max="2304" width="8.42578125" style="1" customWidth="1"/>
    <col min="2305" max="2305" width="13.42578125" style="1" customWidth="1"/>
    <col min="2306" max="2306" width="9.42578125" style="1" customWidth="1"/>
    <col min="2307" max="2307" width="10.28515625" style="1" customWidth="1"/>
    <col min="2308" max="2308" width="10" style="1" customWidth="1"/>
    <col min="2309" max="2309" width="9.140625" style="1" customWidth="1"/>
    <col min="2310" max="2310" width="16.85546875" style="1" customWidth="1"/>
    <col min="2311" max="2311" width="9.140625" style="1"/>
    <col min="2312" max="2312" width="10.140625" style="1" bestFit="1" customWidth="1"/>
    <col min="2313" max="2313" width="9.85546875" style="1" bestFit="1" customWidth="1"/>
    <col min="2314" max="2555" width="9.140625" style="1"/>
    <col min="2556" max="2556" width="47" style="1" customWidth="1"/>
    <col min="2557" max="2557" width="7.140625" style="1" customWidth="1"/>
    <col min="2558" max="2558" width="7.7109375" style="1" customWidth="1"/>
    <col min="2559" max="2559" width="13.140625" style="1" customWidth="1"/>
    <col min="2560" max="2560" width="8.42578125" style="1" customWidth="1"/>
    <col min="2561" max="2561" width="13.42578125" style="1" customWidth="1"/>
    <col min="2562" max="2562" width="9.42578125" style="1" customWidth="1"/>
    <col min="2563" max="2563" width="10.28515625" style="1" customWidth="1"/>
    <col min="2564" max="2564" width="10" style="1" customWidth="1"/>
    <col min="2565" max="2565" width="9.140625" style="1" customWidth="1"/>
    <col min="2566" max="2566" width="16.85546875" style="1" customWidth="1"/>
    <col min="2567" max="2567" width="9.140625" style="1"/>
    <col min="2568" max="2568" width="10.140625" style="1" bestFit="1" customWidth="1"/>
    <col min="2569" max="2569" width="9.85546875" style="1" bestFit="1" customWidth="1"/>
    <col min="2570" max="2811" width="9.140625" style="1"/>
    <col min="2812" max="2812" width="47" style="1" customWidth="1"/>
    <col min="2813" max="2813" width="7.140625" style="1" customWidth="1"/>
    <col min="2814" max="2814" width="7.7109375" style="1" customWidth="1"/>
    <col min="2815" max="2815" width="13.140625" style="1" customWidth="1"/>
    <col min="2816" max="2816" width="8.42578125" style="1" customWidth="1"/>
    <col min="2817" max="2817" width="13.42578125" style="1" customWidth="1"/>
    <col min="2818" max="2818" width="9.42578125" style="1" customWidth="1"/>
    <col min="2819" max="2819" width="10.28515625" style="1" customWidth="1"/>
    <col min="2820" max="2820" width="10" style="1" customWidth="1"/>
    <col min="2821" max="2821" width="9.140625" style="1" customWidth="1"/>
    <col min="2822" max="2822" width="16.85546875" style="1" customWidth="1"/>
    <col min="2823" max="2823" width="9.140625" style="1"/>
    <col min="2824" max="2824" width="10.140625" style="1" bestFit="1" customWidth="1"/>
    <col min="2825" max="2825" width="9.85546875" style="1" bestFit="1" customWidth="1"/>
    <col min="2826" max="3067" width="9.140625" style="1"/>
    <col min="3068" max="3068" width="47" style="1" customWidth="1"/>
    <col min="3069" max="3069" width="7.140625" style="1" customWidth="1"/>
    <col min="3070" max="3070" width="7.7109375" style="1" customWidth="1"/>
    <col min="3071" max="3071" width="13.140625" style="1" customWidth="1"/>
    <col min="3072" max="3072" width="8.42578125" style="1" customWidth="1"/>
    <col min="3073" max="3073" width="13.42578125" style="1" customWidth="1"/>
    <col min="3074" max="3074" width="9.42578125" style="1" customWidth="1"/>
    <col min="3075" max="3075" width="10.28515625" style="1" customWidth="1"/>
    <col min="3076" max="3076" width="10" style="1" customWidth="1"/>
    <col min="3077" max="3077" width="9.140625" style="1" customWidth="1"/>
    <col min="3078" max="3078" width="16.85546875" style="1" customWidth="1"/>
    <col min="3079" max="3079" width="9.140625" style="1"/>
    <col min="3080" max="3080" width="10.140625" style="1" bestFit="1" customWidth="1"/>
    <col min="3081" max="3081" width="9.85546875" style="1" bestFit="1" customWidth="1"/>
    <col min="3082" max="3323" width="9.140625" style="1"/>
    <col min="3324" max="3324" width="47" style="1" customWidth="1"/>
    <col min="3325" max="3325" width="7.140625" style="1" customWidth="1"/>
    <col min="3326" max="3326" width="7.7109375" style="1" customWidth="1"/>
    <col min="3327" max="3327" width="13.140625" style="1" customWidth="1"/>
    <col min="3328" max="3328" width="8.42578125" style="1" customWidth="1"/>
    <col min="3329" max="3329" width="13.42578125" style="1" customWidth="1"/>
    <col min="3330" max="3330" width="9.42578125" style="1" customWidth="1"/>
    <col min="3331" max="3331" width="10.28515625" style="1" customWidth="1"/>
    <col min="3332" max="3332" width="10" style="1" customWidth="1"/>
    <col min="3333" max="3333" width="9.140625" style="1" customWidth="1"/>
    <col min="3334" max="3334" width="16.85546875" style="1" customWidth="1"/>
    <col min="3335" max="3335" width="9.140625" style="1"/>
    <col min="3336" max="3336" width="10.140625" style="1" bestFit="1" customWidth="1"/>
    <col min="3337" max="3337" width="9.85546875" style="1" bestFit="1" customWidth="1"/>
    <col min="3338" max="3579" width="9.140625" style="1"/>
    <col min="3580" max="3580" width="47" style="1" customWidth="1"/>
    <col min="3581" max="3581" width="7.140625" style="1" customWidth="1"/>
    <col min="3582" max="3582" width="7.7109375" style="1" customWidth="1"/>
    <col min="3583" max="3583" width="13.140625" style="1" customWidth="1"/>
    <col min="3584" max="3584" width="8.42578125" style="1" customWidth="1"/>
    <col min="3585" max="3585" width="13.42578125" style="1" customWidth="1"/>
    <col min="3586" max="3586" width="9.42578125" style="1" customWidth="1"/>
    <col min="3587" max="3587" width="10.28515625" style="1" customWidth="1"/>
    <col min="3588" max="3588" width="10" style="1" customWidth="1"/>
    <col min="3589" max="3589" width="9.140625" style="1" customWidth="1"/>
    <col min="3590" max="3590" width="16.85546875" style="1" customWidth="1"/>
    <col min="3591" max="3591" width="9.140625" style="1"/>
    <col min="3592" max="3592" width="10.140625" style="1" bestFit="1" customWidth="1"/>
    <col min="3593" max="3593" width="9.85546875" style="1" bestFit="1" customWidth="1"/>
    <col min="3594" max="3835" width="9.140625" style="1"/>
    <col min="3836" max="3836" width="47" style="1" customWidth="1"/>
    <col min="3837" max="3837" width="7.140625" style="1" customWidth="1"/>
    <col min="3838" max="3838" width="7.7109375" style="1" customWidth="1"/>
    <col min="3839" max="3839" width="13.140625" style="1" customWidth="1"/>
    <col min="3840" max="3840" width="8.42578125" style="1" customWidth="1"/>
    <col min="3841" max="3841" width="13.42578125" style="1" customWidth="1"/>
    <col min="3842" max="3842" width="9.42578125" style="1" customWidth="1"/>
    <col min="3843" max="3843" width="10.28515625" style="1" customWidth="1"/>
    <col min="3844" max="3844" width="10" style="1" customWidth="1"/>
    <col min="3845" max="3845" width="9.140625" style="1" customWidth="1"/>
    <col min="3846" max="3846" width="16.85546875" style="1" customWidth="1"/>
    <col min="3847" max="3847" width="9.140625" style="1"/>
    <col min="3848" max="3848" width="10.140625" style="1" bestFit="1" customWidth="1"/>
    <col min="3849" max="3849" width="9.85546875" style="1" bestFit="1" customWidth="1"/>
    <col min="3850" max="4091" width="9.140625" style="1"/>
    <col min="4092" max="4092" width="47" style="1" customWidth="1"/>
    <col min="4093" max="4093" width="7.140625" style="1" customWidth="1"/>
    <col min="4094" max="4094" width="7.7109375" style="1" customWidth="1"/>
    <col min="4095" max="4095" width="13.140625" style="1" customWidth="1"/>
    <col min="4096" max="4096" width="8.42578125" style="1" customWidth="1"/>
    <col min="4097" max="4097" width="13.42578125" style="1" customWidth="1"/>
    <col min="4098" max="4098" width="9.42578125" style="1" customWidth="1"/>
    <col min="4099" max="4099" width="10.28515625" style="1" customWidth="1"/>
    <col min="4100" max="4100" width="10" style="1" customWidth="1"/>
    <col min="4101" max="4101" width="9.140625" style="1" customWidth="1"/>
    <col min="4102" max="4102" width="16.85546875" style="1" customWidth="1"/>
    <col min="4103" max="4103" width="9.140625" style="1"/>
    <col min="4104" max="4104" width="10.140625" style="1" bestFit="1" customWidth="1"/>
    <col min="4105" max="4105" width="9.85546875" style="1" bestFit="1" customWidth="1"/>
    <col min="4106" max="4347" width="9.140625" style="1"/>
    <col min="4348" max="4348" width="47" style="1" customWidth="1"/>
    <col min="4349" max="4349" width="7.140625" style="1" customWidth="1"/>
    <col min="4350" max="4350" width="7.7109375" style="1" customWidth="1"/>
    <col min="4351" max="4351" width="13.140625" style="1" customWidth="1"/>
    <col min="4352" max="4352" width="8.42578125" style="1" customWidth="1"/>
    <col min="4353" max="4353" width="13.42578125" style="1" customWidth="1"/>
    <col min="4354" max="4354" width="9.42578125" style="1" customWidth="1"/>
    <col min="4355" max="4355" width="10.28515625" style="1" customWidth="1"/>
    <col min="4356" max="4356" width="10" style="1" customWidth="1"/>
    <col min="4357" max="4357" width="9.140625" style="1" customWidth="1"/>
    <col min="4358" max="4358" width="16.85546875" style="1" customWidth="1"/>
    <col min="4359" max="4359" width="9.140625" style="1"/>
    <col min="4360" max="4360" width="10.140625" style="1" bestFit="1" customWidth="1"/>
    <col min="4361" max="4361" width="9.85546875" style="1" bestFit="1" customWidth="1"/>
    <col min="4362" max="4603" width="9.140625" style="1"/>
    <col min="4604" max="4604" width="47" style="1" customWidth="1"/>
    <col min="4605" max="4605" width="7.140625" style="1" customWidth="1"/>
    <col min="4606" max="4606" width="7.7109375" style="1" customWidth="1"/>
    <col min="4607" max="4607" width="13.140625" style="1" customWidth="1"/>
    <col min="4608" max="4608" width="8.42578125" style="1" customWidth="1"/>
    <col min="4609" max="4609" width="13.42578125" style="1" customWidth="1"/>
    <col min="4610" max="4610" width="9.42578125" style="1" customWidth="1"/>
    <col min="4611" max="4611" width="10.28515625" style="1" customWidth="1"/>
    <col min="4612" max="4612" width="10" style="1" customWidth="1"/>
    <col min="4613" max="4613" width="9.140625" style="1" customWidth="1"/>
    <col min="4614" max="4614" width="16.85546875" style="1" customWidth="1"/>
    <col min="4615" max="4615" width="9.140625" style="1"/>
    <col min="4616" max="4616" width="10.140625" style="1" bestFit="1" customWidth="1"/>
    <col min="4617" max="4617" width="9.85546875" style="1" bestFit="1" customWidth="1"/>
    <col min="4618" max="4859" width="9.140625" style="1"/>
    <col min="4860" max="4860" width="47" style="1" customWidth="1"/>
    <col min="4861" max="4861" width="7.140625" style="1" customWidth="1"/>
    <col min="4862" max="4862" width="7.7109375" style="1" customWidth="1"/>
    <col min="4863" max="4863" width="13.140625" style="1" customWidth="1"/>
    <col min="4864" max="4864" width="8.42578125" style="1" customWidth="1"/>
    <col min="4865" max="4865" width="13.42578125" style="1" customWidth="1"/>
    <col min="4866" max="4866" width="9.42578125" style="1" customWidth="1"/>
    <col min="4867" max="4867" width="10.28515625" style="1" customWidth="1"/>
    <col min="4868" max="4868" width="10" style="1" customWidth="1"/>
    <col min="4869" max="4869" width="9.140625" style="1" customWidth="1"/>
    <col min="4870" max="4870" width="16.85546875" style="1" customWidth="1"/>
    <col min="4871" max="4871" width="9.140625" style="1"/>
    <col min="4872" max="4872" width="10.140625" style="1" bestFit="1" customWidth="1"/>
    <col min="4873" max="4873" width="9.85546875" style="1" bestFit="1" customWidth="1"/>
    <col min="4874" max="5115" width="9.140625" style="1"/>
    <col min="5116" max="5116" width="47" style="1" customWidth="1"/>
    <col min="5117" max="5117" width="7.140625" style="1" customWidth="1"/>
    <col min="5118" max="5118" width="7.7109375" style="1" customWidth="1"/>
    <col min="5119" max="5119" width="13.140625" style="1" customWidth="1"/>
    <col min="5120" max="5120" width="8.42578125" style="1" customWidth="1"/>
    <col min="5121" max="5121" width="13.42578125" style="1" customWidth="1"/>
    <col min="5122" max="5122" width="9.42578125" style="1" customWidth="1"/>
    <col min="5123" max="5123" width="10.28515625" style="1" customWidth="1"/>
    <col min="5124" max="5124" width="10" style="1" customWidth="1"/>
    <col min="5125" max="5125" width="9.140625" style="1" customWidth="1"/>
    <col min="5126" max="5126" width="16.85546875" style="1" customWidth="1"/>
    <col min="5127" max="5127" width="9.140625" style="1"/>
    <col min="5128" max="5128" width="10.140625" style="1" bestFit="1" customWidth="1"/>
    <col min="5129" max="5129" width="9.85546875" style="1" bestFit="1" customWidth="1"/>
    <col min="5130" max="5371" width="9.140625" style="1"/>
    <col min="5372" max="5372" width="47" style="1" customWidth="1"/>
    <col min="5373" max="5373" width="7.140625" style="1" customWidth="1"/>
    <col min="5374" max="5374" width="7.7109375" style="1" customWidth="1"/>
    <col min="5375" max="5375" width="13.140625" style="1" customWidth="1"/>
    <col min="5376" max="5376" width="8.42578125" style="1" customWidth="1"/>
    <col min="5377" max="5377" width="13.42578125" style="1" customWidth="1"/>
    <col min="5378" max="5378" width="9.42578125" style="1" customWidth="1"/>
    <col min="5379" max="5379" width="10.28515625" style="1" customWidth="1"/>
    <col min="5380" max="5380" width="10" style="1" customWidth="1"/>
    <col min="5381" max="5381" width="9.140625" style="1" customWidth="1"/>
    <col min="5382" max="5382" width="16.85546875" style="1" customWidth="1"/>
    <col min="5383" max="5383" width="9.140625" style="1"/>
    <col min="5384" max="5384" width="10.140625" style="1" bestFit="1" customWidth="1"/>
    <col min="5385" max="5385" width="9.85546875" style="1" bestFit="1" customWidth="1"/>
    <col min="5386" max="5627" width="9.140625" style="1"/>
    <col min="5628" max="5628" width="47" style="1" customWidth="1"/>
    <col min="5629" max="5629" width="7.140625" style="1" customWidth="1"/>
    <col min="5630" max="5630" width="7.7109375" style="1" customWidth="1"/>
    <col min="5631" max="5631" width="13.140625" style="1" customWidth="1"/>
    <col min="5632" max="5632" width="8.42578125" style="1" customWidth="1"/>
    <col min="5633" max="5633" width="13.42578125" style="1" customWidth="1"/>
    <col min="5634" max="5634" width="9.42578125" style="1" customWidth="1"/>
    <col min="5635" max="5635" width="10.28515625" style="1" customWidth="1"/>
    <col min="5636" max="5636" width="10" style="1" customWidth="1"/>
    <col min="5637" max="5637" width="9.140625" style="1" customWidth="1"/>
    <col min="5638" max="5638" width="16.85546875" style="1" customWidth="1"/>
    <col min="5639" max="5639" width="9.140625" style="1"/>
    <col min="5640" max="5640" width="10.140625" style="1" bestFit="1" customWidth="1"/>
    <col min="5641" max="5641" width="9.85546875" style="1" bestFit="1" customWidth="1"/>
    <col min="5642" max="5883" width="9.140625" style="1"/>
    <col min="5884" max="5884" width="47" style="1" customWidth="1"/>
    <col min="5885" max="5885" width="7.140625" style="1" customWidth="1"/>
    <col min="5886" max="5886" width="7.7109375" style="1" customWidth="1"/>
    <col min="5887" max="5887" width="13.140625" style="1" customWidth="1"/>
    <col min="5888" max="5888" width="8.42578125" style="1" customWidth="1"/>
    <col min="5889" max="5889" width="13.42578125" style="1" customWidth="1"/>
    <col min="5890" max="5890" width="9.42578125" style="1" customWidth="1"/>
    <col min="5891" max="5891" width="10.28515625" style="1" customWidth="1"/>
    <col min="5892" max="5892" width="10" style="1" customWidth="1"/>
    <col min="5893" max="5893" width="9.140625" style="1" customWidth="1"/>
    <col min="5894" max="5894" width="16.85546875" style="1" customWidth="1"/>
    <col min="5895" max="5895" width="9.140625" style="1"/>
    <col min="5896" max="5896" width="10.140625" style="1" bestFit="1" customWidth="1"/>
    <col min="5897" max="5897" width="9.85546875" style="1" bestFit="1" customWidth="1"/>
    <col min="5898" max="6139" width="9.140625" style="1"/>
    <col min="6140" max="6140" width="47" style="1" customWidth="1"/>
    <col min="6141" max="6141" width="7.140625" style="1" customWidth="1"/>
    <col min="6142" max="6142" width="7.7109375" style="1" customWidth="1"/>
    <col min="6143" max="6143" width="13.140625" style="1" customWidth="1"/>
    <col min="6144" max="6144" width="8.42578125" style="1" customWidth="1"/>
    <col min="6145" max="6145" width="13.42578125" style="1" customWidth="1"/>
    <col min="6146" max="6146" width="9.42578125" style="1" customWidth="1"/>
    <col min="6147" max="6147" width="10.28515625" style="1" customWidth="1"/>
    <col min="6148" max="6148" width="10" style="1" customWidth="1"/>
    <col min="6149" max="6149" width="9.140625" style="1" customWidth="1"/>
    <col min="6150" max="6150" width="16.85546875" style="1" customWidth="1"/>
    <col min="6151" max="6151" width="9.140625" style="1"/>
    <col min="6152" max="6152" width="10.140625" style="1" bestFit="1" customWidth="1"/>
    <col min="6153" max="6153" width="9.85546875" style="1" bestFit="1" customWidth="1"/>
    <col min="6154" max="6395" width="9.140625" style="1"/>
    <col min="6396" max="6396" width="47" style="1" customWidth="1"/>
    <col min="6397" max="6397" width="7.140625" style="1" customWidth="1"/>
    <col min="6398" max="6398" width="7.7109375" style="1" customWidth="1"/>
    <col min="6399" max="6399" width="13.140625" style="1" customWidth="1"/>
    <col min="6400" max="6400" width="8.42578125" style="1" customWidth="1"/>
    <col min="6401" max="6401" width="13.42578125" style="1" customWidth="1"/>
    <col min="6402" max="6402" width="9.42578125" style="1" customWidth="1"/>
    <col min="6403" max="6403" width="10.28515625" style="1" customWidth="1"/>
    <col min="6404" max="6404" width="10" style="1" customWidth="1"/>
    <col min="6405" max="6405" width="9.140625" style="1" customWidth="1"/>
    <col min="6406" max="6406" width="16.85546875" style="1" customWidth="1"/>
    <col min="6407" max="6407" width="9.140625" style="1"/>
    <col min="6408" max="6408" width="10.140625" style="1" bestFit="1" customWidth="1"/>
    <col min="6409" max="6409" width="9.85546875" style="1" bestFit="1" customWidth="1"/>
    <col min="6410" max="6651" width="9.140625" style="1"/>
    <col min="6652" max="6652" width="47" style="1" customWidth="1"/>
    <col min="6653" max="6653" width="7.140625" style="1" customWidth="1"/>
    <col min="6654" max="6654" width="7.7109375" style="1" customWidth="1"/>
    <col min="6655" max="6655" width="13.140625" style="1" customWidth="1"/>
    <col min="6656" max="6656" width="8.42578125" style="1" customWidth="1"/>
    <col min="6657" max="6657" width="13.42578125" style="1" customWidth="1"/>
    <col min="6658" max="6658" width="9.42578125" style="1" customWidth="1"/>
    <col min="6659" max="6659" width="10.28515625" style="1" customWidth="1"/>
    <col min="6660" max="6660" width="10" style="1" customWidth="1"/>
    <col min="6661" max="6661" width="9.140625" style="1" customWidth="1"/>
    <col min="6662" max="6662" width="16.85546875" style="1" customWidth="1"/>
    <col min="6663" max="6663" width="9.140625" style="1"/>
    <col min="6664" max="6664" width="10.140625" style="1" bestFit="1" customWidth="1"/>
    <col min="6665" max="6665" width="9.85546875" style="1" bestFit="1" customWidth="1"/>
    <col min="6666" max="6907" width="9.140625" style="1"/>
    <col min="6908" max="6908" width="47" style="1" customWidth="1"/>
    <col min="6909" max="6909" width="7.140625" style="1" customWidth="1"/>
    <col min="6910" max="6910" width="7.7109375" style="1" customWidth="1"/>
    <col min="6911" max="6911" width="13.140625" style="1" customWidth="1"/>
    <col min="6912" max="6912" width="8.42578125" style="1" customWidth="1"/>
    <col min="6913" max="6913" width="13.42578125" style="1" customWidth="1"/>
    <col min="6914" max="6914" width="9.42578125" style="1" customWidth="1"/>
    <col min="6915" max="6915" width="10.28515625" style="1" customWidth="1"/>
    <col min="6916" max="6916" width="10" style="1" customWidth="1"/>
    <col min="6917" max="6917" width="9.140625" style="1" customWidth="1"/>
    <col min="6918" max="6918" width="16.85546875" style="1" customWidth="1"/>
    <col min="6919" max="6919" width="9.140625" style="1"/>
    <col min="6920" max="6920" width="10.140625" style="1" bestFit="1" customWidth="1"/>
    <col min="6921" max="6921" width="9.85546875" style="1" bestFit="1" customWidth="1"/>
    <col min="6922" max="7163" width="9.140625" style="1"/>
    <col min="7164" max="7164" width="47" style="1" customWidth="1"/>
    <col min="7165" max="7165" width="7.140625" style="1" customWidth="1"/>
    <col min="7166" max="7166" width="7.7109375" style="1" customWidth="1"/>
    <col min="7167" max="7167" width="13.140625" style="1" customWidth="1"/>
    <col min="7168" max="7168" width="8.42578125" style="1" customWidth="1"/>
    <col min="7169" max="7169" width="13.42578125" style="1" customWidth="1"/>
    <col min="7170" max="7170" width="9.42578125" style="1" customWidth="1"/>
    <col min="7171" max="7171" width="10.28515625" style="1" customWidth="1"/>
    <col min="7172" max="7172" width="10" style="1" customWidth="1"/>
    <col min="7173" max="7173" width="9.140625" style="1" customWidth="1"/>
    <col min="7174" max="7174" width="16.85546875" style="1" customWidth="1"/>
    <col min="7175" max="7175" width="9.140625" style="1"/>
    <col min="7176" max="7176" width="10.140625" style="1" bestFit="1" customWidth="1"/>
    <col min="7177" max="7177" width="9.85546875" style="1" bestFit="1" customWidth="1"/>
    <col min="7178" max="7419" width="9.140625" style="1"/>
    <col min="7420" max="7420" width="47" style="1" customWidth="1"/>
    <col min="7421" max="7421" width="7.140625" style="1" customWidth="1"/>
    <col min="7422" max="7422" width="7.7109375" style="1" customWidth="1"/>
    <col min="7423" max="7423" width="13.140625" style="1" customWidth="1"/>
    <col min="7424" max="7424" width="8.42578125" style="1" customWidth="1"/>
    <col min="7425" max="7425" width="13.42578125" style="1" customWidth="1"/>
    <col min="7426" max="7426" width="9.42578125" style="1" customWidth="1"/>
    <col min="7427" max="7427" width="10.28515625" style="1" customWidth="1"/>
    <col min="7428" max="7428" width="10" style="1" customWidth="1"/>
    <col min="7429" max="7429" width="9.140625" style="1" customWidth="1"/>
    <col min="7430" max="7430" width="16.85546875" style="1" customWidth="1"/>
    <col min="7431" max="7431" width="9.140625" style="1"/>
    <col min="7432" max="7432" width="10.140625" style="1" bestFit="1" customWidth="1"/>
    <col min="7433" max="7433" width="9.85546875" style="1" bestFit="1" customWidth="1"/>
    <col min="7434" max="7675" width="9.140625" style="1"/>
    <col min="7676" max="7676" width="47" style="1" customWidth="1"/>
    <col min="7677" max="7677" width="7.140625" style="1" customWidth="1"/>
    <col min="7678" max="7678" width="7.7109375" style="1" customWidth="1"/>
    <col min="7679" max="7679" width="13.140625" style="1" customWidth="1"/>
    <col min="7680" max="7680" width="8.42578125" style="1" customWidth="1"/>
    <col min="7681" max="7681" width="13.42578125" style="1" customWidth="1"/>
    <col min="7682" max="7682" width="9.42578125" style="1" customWidth="1"/>
    <col min="7683" max="7683" width="10.28515625" style="1" customWidth="1"/>
    <col min="7684" max="7684" width="10" style="1" customWidth="1"/>
    <col min="7685" max="7685" width="9.140625" style="1" customWidth="1"/>
    <col min="7686" max="7686" width="16.85546875" style="1" customWidth="1"/>
    <col min="7687" max="7687" width="9.140625" style="1"/>
    <col min="7688" max="7688" width="10.140625" style="1" bestFit="1" customWidth="1"/>
    <col min="7689" max="7689" width="9.85546875" style="1" bestFit="1" customWidth="1"/>
    <col min="7690" max="7931" width="9.140625" style="1"/>
    <col min="7932" max="7932" width="47" style="1" customWidth="1"/>
    <col min="7933" max="7933" width="7.140625" style="1" customWidth="1"/>
    <col min="7934" max="7934" width="7.7109375" style="1" customWidth="1"/>
    <col min="7935" max="7935" width="13.140625" style="1" customWidth="1"/>
    <col min="7936" max="7936" width="8.42578125" style="1" customWidth="1"/>
    <col min="7937" max="7937" width="13.42578125" style="1" customWidth="1"/>
    <col min="7938" max="7938" width="9.42578125" style="1" customWidth="1"/>
    <col min="7939" max="7939" width="10.28515625" style="1" customWidth="1"/>
    <col min="7940" max="7940" width="10" style="1" customWidth="1"/>
    <col min="7941" max="7941" width="9.140625" style="1" customWidth="1"/>
    <col min="7942" max="7942" width="16.85546875" style="1" customWidth="1"/>
    <col min="7943" max="7943" width="9.140625" style="1"/>
    <col min="7944" max="7944" width="10.140625" style="1" bestFit="1" customWidth="1"/>
    <col min="7945" max="7945" width="9.85546875" style="1" bestFit="1" customWidth="1"/>
    <col min="7946" max="8187" width="9.140625" style="1"/>
    <col min="8188" max="8188" width="47" style="1" customWidth="1"/>
    <col min="8189" max="8189" width="7.140625" style="1" customWidth="1"/>
    <col min="8190" max="8190" width="7.7109375" style="1" customWidth="1"/>
    <col min="8191" max="8191" width="13.140625" style="1" customWidth="1"/>
    <col min="8192" max="8192" width="8.42578125" style="1" customWidth="1"/>
    <col min="8193" max="8193" width="13.42578125" style="1" customWidth="1"/>
    <col min="8194" max="8194" width="9.42578125" style="1" customWidth="1"/>
    <col min="8195" max="8195" width="10.28515625" style="1" customWidth="1"/>
    <col min="8196" max="8196" width="10" style="1" customWidth="1"/>
    <col min="8197" max="8197" width="9.140625" style="1" customWidth="1"/>
    <col min="8198" max="8198" width="16.85546875" style="1" customWidth="1"/>
    <col min="8199" max="8199" width="9.140625" style="1"/>
    <col min="8200" max="8200" width="10.140625" style="1" bestFit="1" customWidth="1"/>
    <col min="8201" max="8201" width="9.85546875" style="1" bestFit="1" customWidth="1"/>
    <col min="8202" max="8443" width="9.140625" style="1"/>
    <col min="8444" max="8444" width="47" style="1" customWidth="1"/>
    <col min="8445" max="8445" width="7.140625" style="1" customWidth="1"/>
    <col min="8446" max="8446" width="7.7109375" style="1" customWidth="1"/>
    <col min="8447" max="8447" width="13.140625" style="1" customWidth="1"/>
    <col min="8448" max="8448" width="8.42578125" style="1" customWidth="1"/>
    <col min="8449" max="8449" width="13.42578125" style="1" customWidth="1"/>
    <col min="8450" max="8450" width="9.42578125" style="1" customWidth="1"/>
    <col min="8451" max="8451" width="10.28515625" style="1" customWidth="1"/>
    <col min="8452" max="8452" width="10" style="1" customWidth="1"/>
    <col min="8453" max="8453" width="9.140625" style="1" customWidth="1"/>
    <col min="8454" max="8454" width="16.85546875" style="1" customWidth="1"/>
    <col min="8455" max="8455" width="9.140625" style="1"/>
    <col min="8456" max="8456" width="10.140625" style="1" bestFit="1" customWidth="1"/>
    <col min="8457" max="8457" width="9.85546875" style="1" bestFit="1" customWidth="1"/>
    <col min="8458" max="8699" width="9.140625" style="1"/>
    <col min="8700" max="8700" width="47" style="1" customWidth="1"/>
    <col min="8701" max="8701" width="7.140625" style="1" customWidth="1"/>
    <col min="8702" max="8702" width="7.7109375" style="1" customWidth="1"/>
    <col min="8703" max="8703" width="13.140625" style="1" customWidth="1"/>
    <col min="8704" max="8704" width="8.42578125" style="1" customWidth="1"/>
    <col min="8705" max="8705" width="13.42578125" style="1" customWidth="1"/>
    <col min="8706" max="8706" width="9.42578125" style="1" customWidth="1"/>
    <col min="8707" max="8707" width="10.28515625" style="1" customWidth="1"/>
    <col min="8708" max="8708" width="10" style="1" customWidth="1"/>
    <col min="8709" max="8709" width="9.140625" style="1" customWidth="1"/>
    <col min="8710" max="8710" width="16.85546875" style="1" customWidth="1"/>
    <col min="8711" max="8711" width="9.140625" style="1"/>
    <col min="8712" max="8712" width="10.140625" style="1" bestFit="1" customWidth="1"/>
    <col min="8713" max="8713" width="9.85546875" style="1" bestFit="1" customWidth="1"/>
    <col min="8714" max="8955" width="9.140625" style="1"/>
    <col min="8956" max="8956" width="47" style="1" customWidth="1"/>
    <col min="8957" max="8957" width="7.140625" style="1" customWidth="1"/>
    <col min="8958" max="8958" width="7.7109375" style="1" customWidth="1"/>
    <col min="8959" max="8959" width="13.140625" style="1" customWidth="1"/>
    <col min="8960" max="8960" width="8.42578125" style="1" customWidth="1"/>
    <col min="8961" max="8961" width="13.42578125" style="1" customWidth="1"/>
    <col min="8962" max="8962" width="9.42578125" style="1" customWidth="1"/>
    <col min="8963" max="8963" width="10.28515625" style="1" customWidth="1"/>
    <col min="8964" max="8964" width="10" style="1" customWidth="1"/>
    <col min="8965" max="8965" width="9.140625" style="1" customWidth="1"/>
    <col min="8966" max="8966" width="16.85546875" style="1" customWidth="1"/>
    <col min="8967" max="8967" width="9.140625" style="1"/>
    <col min="8968" max="8968" width="10.140625" style="1" bestFit="1" customWidth="1"/>
    <col min="8969" max="8969" width="9.85546875" style="1" bestFit="1" customWidth="1"/>
    <col min="8970" max="9211" width="9.140625" style="1"/>
    <col min="9212" max="9212" width="47" style="1" customWidth="1"/>
    <col min="9213" max="9213" width="7.140625" style="1" customWidth="1"/>
    <col min="9214" max="9214" width="7.7109375" style="1" customWidth="1"/>
    <col min="9215" max="9215" width="13.140625" style="1" customWidth="1"/>
    <col min="9216" max="9216" width="8.42578125" style="1" customWidth="1"/>
    <col min="9217" max="9217" width="13.42578125" style="1" customWidth="1"/>
    <col min="9218" max="9218" width="9.42578125" style="1" customWidth="1"/>
    <col min="9219" max="9219" width="10.28515625" style="1" customWidth="1"/>
    <col min="9220" max="9220" width="10" style="1" customWidth="1"/>
    <col min="9221" max="9221" width="9.140625" style="1" customWidth="1"/>
    <col min="9222" max="9222" width="16.85546875" style="1" customWidth="1"/>
    <col min="9223" max="9223" width="9.140625" style="1"/>
    <col min="9224" max="9224" width="10.140625" style="1" bestFit="1" customWidth="1"/>
    <col min="9225" max="9225" width="9.85546875" style="1" bestFit="1" customWidth="1"/>
    <col min="9226" max="9467" width="9.140625" style="1"/>
    <col min="9468" max="9468" width="47" style="1" customWidth="1"/>
    <col min="9469" max="9469" width="7.140625" style="1" customWidth="1"/>
    <col min="9470" max="9470" width="7.7109375" style="1" customWidth="1"/>
    <col min="9471" max="9471" width="13.140625" style="1" customWidth="1"/>
    <col min="9472" max="9472" width="8.42578125" style="1" customWidth="1"/>
    <col min="9473" max="9473" width="13.42578125" style="1" customWidth="1"/>
    <col min="9474" max="9474" width="9.42578125" style="1" customWidth="1"/>
    <col min="9475" max="9475" width="10.28515625" style="1" customWidth="1"/>
    <col min="9476" max="9476" width="10" style="1" customWidth="1"/>
    <col min="9477" max="9477" width="9.140625" style="1" customWidth="1"/>
    <col min="9478" max="9478" width="16.85546875" style="1" customWidth="1"/>
    <col min="9479" max="9479" width="9.140625" style="1"/>
    <col min="9480" max="9480" width="10.140625" style="1" bestFit="1" customWidth="1"/>
    <col min="9481" max="9481" width="9.85546875" style="1" bestFit="1" customWidth="1"/>
    <col min="9482" max="9723" width="9.140625" style="1"/>
    <col min="9724" max="9724" width="47" style="1" customWidth="1"/>
    <col min="9725" max="9725" width="7.140625" style="1" customWidth="1"/>
    <col min="9726" max="9726" width="7.7109375" style="1" customWidth="1"/>
    <col min="9727" max="9727" width="13.140625" style="1" customWidth="1"/>
    <col min="9728" max="9728" width="8.42578125" style="1" customWidth="1"/>
    <col min="9729" max="9729" width="13.42578125" style="1" customWidth="1"/>
    <col min="9730" max="9730" width="9.42578125" style="1" customWidth="1"/>
    <col min="9731" max="9731" width="10.28515625" style="1" customWidth="1"/>
    <col min="9732" max="9732" width="10" style="1" customWidth="1"/>
    <col min="9733" max="9733" width="9.140625" style="1" customWidth="1"/>
    <col min="9734" max="9734" width="16.85546875" style="1" customWidth="1"/>
    <col min="9735" max="9735" width="9.140625" style="1"/>
    <col min="9736" max="9736" width="10.140625" style="1" bestFit="1" customWidth="1"/>
    <col min="9737" max="9737" width="9.85546875" style="1" bestFit="1" customWidth="1"/>
    <col min="9738" max="9979" width="9.140625" style="1"/>
    <col min="9980" max="9980" width="47" style="1" customWidth="1"/>
    <col min="9981" max="9981" width="7.140625" style="1" customWidth="1"/>
    <col min="9982" max="9982" width="7.7109375" style="1" customWidth="1"/>
    <col min="9983" max="9983" width="13.140625" style="1" customWidth="1"/>
    <col min="9984" max="9984" width="8.42578125" style="1" customWidth="1"/>
    <col min="9985" max="9985" width="13.42578125" style="1" customWidth="1"/>
    <col min="9986" max="9986" width="9.42578125" style="1" customWidth="1"/>
    <col min="9987" max="9987" width="10.28515625" style="1" customWidth="1"/>
    <col min="9988" max="9988" width="10" style="1" customWidth="1"/>
    <col min="9989" max="9989" width="9.140625" style="1" customWidth="1"/>
    <col min="9990" max="9990" width="16.85546875" style="1" customWidth="1"/>
    <col min="9991" max="9991" width="9.140625" style="1"/>
    <col min="9992" max="9992" width="10.140625" style="1" bestFit="1" customWidth="1"/>
    <col min="9993" max="9993" width="9.85546875" style="1" bestFit="1" customWidth="1"/>
    <col min="9994" max="10235" width="9.140625" style="1"/>
    <col min="10236" max="10236" width="47" style="1" customWidth="1"/>
    <col min="10237" max="10237" width="7.140625" style="1" customWidth="1"/>
    <col min="10238" max="10238" width="7.7109375" style="1" customWidth="1"/>
    <col min="10239" max="10239" width="13.140625" style="1" customWidth="1"/>
    <col min="10240" max="10240" width="8.42578125" style="1" customWidth="1"/>
    <col min="10241" max="10241" width="13.42578125" style="1" customWidth="1"/>
    <col min="10242" max="10242" width="9.42578125" style="1" customWidth="1"/>
    <col min="10243" max="10243" width="10.28515625" style="1" customWidth="1"/>
    <col min="10244" max="10244" width="10" style="1" customWidth="1"/>
    <col min="10245" max="10245" width="9.140625" style="1" customWidth="1"/>
    <col min="10246" max="10246" width="16.85546875" style="1" customWidth="1"/>
    <col min="10247" max="10247" width="9.140625" style="1"/>
    <col min="10248" max="10248" width="10.140625" style="1" bestFit="1" customWidth="1"/>
    <col min="10249" max="10249" width="9.85546875" style="1" bestFit="1" customWidth="1"/>
    <col min="10250" max="10491" width="9.140625" style="1"/>
    <col min="10492" max="10492" width="47" style="1" customWidth="1"/>
    <col min="10493" max="10493" width="7.140625" style="1" customWidth="1"/>
    <col min="10494" max="10494" width="7.7109375" style="1" customWidth="1"/>
    <col min="10495" max="10495" width="13.140625" style="1" customWidth="1"/>
    <col min="10496" max="10496" width="8.42578125" style="1" customWidth="1"/>
    <col min="10497" max="10497" width="13.42578125" style="1" customWidth="1"/>
    <col min="10498" max="10498" width="9.42578125" style="1" customWidth="1"/>
    <col min="10499" max="10499" width="10.28515625" style="1" customWidth="1"/>
    <col min="10500" max="10500" width="10" style="1" customWidth="1"/>
    <col min="10501" max="10501" width="9.140625" style="1" customWidth="1"/>
    <col min="10502" max="10502" width="16.85546875" style="1" customWidth="1"/>
    <col min="10503" max="10503" width="9.140625" style="1"/>
    <col min="10504" max="10504" width="10.140625" style="1" bestFit="1" customWidth="1"/>
    <col min="10505" max="10505" width="9.85546875" style="1" bestFit="1" customWidth="1"/>
    <col min="10506" max="10747" width="9.140625" style="1"/>
    <col min="10748" max="10748" width="47" style="1" customWidth="1"/>
    <col min="10749" max="10749" width="7.140625" style="1" customWidth="1"/>
    <col min="10750" max="10750" width="7.7109375" style="1" customWidth="1"/>
    <col min="10751" max="10751" width="13.140625" style="1" customWidth="1"/>
    <col min="10752" max="10752" width="8.42578125" style="1" customWidth="1"/>
    <col min="10753" max="10753" width="13.42578125" style="1" customWidth="1"/>
    <col min="10754" max="10754" width="9.42578125" style="1" customWidth="1"/>
    <col min="10755" max="10755" width="10.28515625" style="1" customWidth="1"/>
    <col min="10756" max="10756" width="10" style="1" customWidth="1"/>
    <col min="10757" max="10757" width="9.140625" style="1" customWidth="1"/>
    <col min="10758" max="10758" width="16.85546875" style="1" customWidth="1"/>
    <col min="10759" max="10759" width="9.140625" style="1"/>
    <col min="10760" max="10760" width="10.140625" style="1" bestFit="1" customWidth="1"/>
    <col min="10761" max="10761" width="9.85546875" style="1" bestFit="1" customWidth="1"/>
    <col min="10762" max="11003" width="9.140625" style="1"/>
    <col min="11004" max="11004" width="47" style="1" customWidth="1"/>
    <col min="11005" max="11005" width="7.140625" style="1" customWidth="1"/>
    <col min="11006" max="11006" width="7.7109375" style="1" customWidth="1"/>
    <col min="11007" max="11007" width="13.140625" style="1" customWidth="1"/>
    <col min="11008" max="11008" width="8.42578125" style="1" customWidth="1"/>
    <col min="11009" max="11009" width="13.42578125" style="1" customWidth="1"/>
    <col min="11010" max="11010" width="9.42578125" style="1" customWidth="1"/>
    <col min="11011" max="11011" width="10.28515625" style="1" customWidth="1"/>
    <col min="11012" max="11012" width="10" style="1" customWidth="1"/>
    <col min="11013" max="11013" width="9.140625" style="1" customWidth="1"/>
    <col min="11014" max="11014" width="16.85546875" style="1" customWidth="1"/>
    <col min="11015" max="11015" width="9.140625" style="1"/>
    <col min="11016" max="11016" width="10.140625" style="1" bestFit="1" customWidth="1"/>
    <col min="11017" max="11017" width="9.85546875" style="1" bestFit="1" customWidth="1"/>
    <col min="11018" max="11259" width="9.140625" style="1"/>
    <col min="11260" max="11260" width="47" style="1" customWidth="1"/>
    <col min="11261" max="11261" width="7.140625" style="1" customWidth="1"/>
    <col min="11262" max="11262" width="7.7109375" style="1" customWidth="1"/>
    <col min="11263" max="11263" width="13.140625" style="1" customWidth="1"/>
    <col min="11264" max="11264" width="8.42578125" style="1" customWidth="1"/>
    <col min="11265" max="11265" width="13.42578125" style="1" customWidth="1"/>
    <col min="11266" max="11266" width="9.42578125" style="1" customWidth="1"/>
    <col min="11267" max="11267" width="10.28515625" style="1" customWidth="1"/>
    <col min="11268" max="11268" width="10" style="1" customWidth="1"/>
    <col min="11269" max="11269" width="9.140625" style="1" customWidth="1"/>
    <col min="11270" max="11270" width="16.85546875" style="1" customWidth="1"/>
    <col min="11271" max="11271" width="9.140625" style="1"/>
    <col min="11272" max="11272" width="10.140625" style="1" bestFit="1" customWidth="1"/>
    <col min="11273" max="11273" width="9.85546875" style="1" bestFit="1" customWidth="1"/>
    <col min="11274" max="11515" width="9.140625" style="1"/>
    <col min="11516" max="11516" width="47" style="1" customWidth="1"/>
    <col min="11517" max="11517" width="7.140625" style="1" customWidth="1"/>
    <col min="11518" max="11518" width="7.7109375" style="1" customWidth="1"/>
    <col min="11519" max="11519" width="13.140625" style="1" customWidth="1"/>
    <col min="11520" max="11520" width="8.42578125" style="1" customWidth="1"/>
    <col min="11521" max="11521" width="13.42578125" style="1" customWidth="1"/>
    <col min="11522" max="11522" width="9.42578125" style="1" customWidth="1"/>
    <col min="11523" max="11523" width="10.28515625" style="1" customWidth="1"/>
    <col min="11524" max="11524" width="10" style="1" customWidth="1"/>
    <col min="11525" max="11525" width="9.140625" style="1" customWidth="1"/>
    <col min="11526" max="11526" width="16.85546875" style="1" customWidth="1"/>
    <col min="11527" max="11527" width="9.140625" style="1"/>
    <col min="11528" max="11528" width="10.140625" style="1" bestFit="1" customWidth="1"/>
    <col min="11529" max="11529" width="9.85546875" style="1" bestFit="1" customWidth="1"/>
    <col min="11530" max="11771" width="9.140625" style="1"/>
    <col min="11772" max="11772" width="47" style="1" customWidth="1"/>
    <col min="11773" max="11773" width="7.140625" style="1" customWidth="1"/>
    <col min="11774" max="11774" width="7.7109375" style="1" customWidth="1"/>
    <col min="11775" max="11775" width="13.140625" style="1" customWidth="1"/>
    <col min="11776" max="11776" width="8.42578125" style="1" customWidth="1"/>
    <col min="11777" max="11777" width="13.42578125" style="1" customWidth="1"/>
    <col min="11778" max="11778" width="9.42578125" style="1" customWidth="1"/>
    <col min="11779" max="11779" width="10.28515625" style="1" customWidth="1"/>
    <col min="11780" max="11780" width="10" style="1" customWidth="1"/>
    <col min="11781" max="11781" width="9.140625" style="1" customWidth="1"/>
    <col min="11782" max="11782" width="16.85546875" style="1" customWidth="1"/>
    <col min="11783" max="11783" width="9.140625" style="1"/>
    <col min="11784" max="11784" width="10.140625" style="1" bestFit="1" customWidth="1"/>
    <col min="11785" max="11785" width="9.85546875" style="1" bestFit="1" customWidth="1"/>
    <col min="11786" max="12027" width="9.140625" style="1"/>
    <col min="12028" max="12028" width="47" style="1" customWidth="1"/>
    <col min="12029" max="12029" width="7.140625" style="1" customWidth="1"/>
    <col min="12030" max="12030" width="7.7109375" style="1" customWidth="1"/>
    <col min="12031" max="12031" width="13.140625" style="1" customWidth="1"/>
    <col min="12032" max="12032" width="8.42578125" style="1" customWidth="1"/>
    <col min="12033" max="12033" width="13.42578125" style="1" customWidth="1"/>
    <col min="12034" max="12034" width="9.42578125" style="1" customWidth="1"/>
    <col min="12035" max="12035" width="10.28515625" style="1" customWidth="1"/>
    <col min="12036" max="12036" width="10" style="1" customWidth="1"/>
    <col min="12037" max="12037" width="9.140625" style="1" customWidth="1"/>
    <col min="12038" max="12038" width="16.85546875" style="1" customWidth="1"/>
    <col min="12039" max="12039" width="9.140625" style="1"/>
    <col min="12040" max="12040" width="10.140625" style="1" bestFit="1" customWidth="1"/>
    <col min="12041" max="12041" width="9.85546875" style="1" bestFit="1" customWidth="1"/>
    <col min="12042" max="12283" width="9.140625" style="1"/>
    <col min="12284" max="12284" width="47" style="1" customWidth="1"/>
    <col min="12285" max="12285" width="7.140625" style="1" customWidth="1"/>
    <col min="12286" max="12286" width="7.7109375" style="1" customWidth="1"/>
    <col min="12287" max="12287" width="13.140625" style="1" customWidth="1"/>
    <col min="12288" max="12288" width="8.42578125" style="1" customWidth="1"/>
    <col min="12289" max="12289" width="13.42578125" style="1" customWidth="1"/>
    <col min="12290" max="12290" width="9.42578125" style="1" customWidth="1"/>
    <col min="12291" max="12291" width="10.28515625" style="1" customWidth="1"/>
    <col min="12292" max="12292" width="10" style="1" customWidth="1"/>
    <col min="12293" max="12293" width="9.140625" style="1" customWidth="1"/>
    <col min="12294" max="12294" width="16.85546875" style="1" customWidth="1"/>
    <col min="12295" max="12295" width="9.140625" style="1"/>
    <col min="12296" max="12296" width="10.140625" style="1" bestFit="1" customWidth="1"/>
    <col min="12297" max="12297" width="9.85546875" style="1" bestFit="1" customWidth="1"/>
    <col min="12298" max="12539" width="9.140625" style="1"/>
    <col min="12540" max="12540" width="47" style="1" customWidth="1"/>
    <col min="12541" max="12541" width="7.140625" style="1" customWidth="1"/>
    <col min="12542" max="12542" width="7.7109375" style="1" customWidth="1"/>
    <col min="12543" max="12543" width="13.140625" style="1" customWidth="1"/>
    <col min="12544" max="12544" width="8.42578125" style="1" customWidth="1"/>
    <col min="12545" max="12545" width="13.42578125" style="1" customWidth="1"/>
    <col min="12546" max="12546" width="9.42578125" style="1" customWidth="1"/>
    <col min="12547" max="12547" width="10.28515625" style="1" customWidth="1"/>
    <col min="12548" max="12548" width="10" style="1" customWidth="1"/>
    <col min="12549" max="12549" width="9.140625" style="1" customWidth="1"/>
    <col min="12550" max="12550" width="16.85546875" style="1" customWidth="1"/>
    <col min="12551" max="12551" width="9.140625" style="1"/>
    <col min="12552" max="12552" width="10.140625" style="1" bestFit="1" customWidth="1"/>
    <col min="12553" max="12553" width="9.85546875" style="1" bestFit="1" customWidth="1"/>
    <col min="12554" max="12795" width="9.140625" style="1"/>
    <col min="12796" max="12796" width="47" style="1" customWidth="1"/>
    <col min="12797" max="12797" width="7.140625" style="1" customWidth="1"/>
    <col min="12798" max="12798" width="7.7109375" style="1" customWidth="1"/>
    <col min="12799" max="12799" width="13.140625" style="1" customWidth="1"/>
    <col min="12800" max="12800" width="8.42578125" style="1" customWidth="1"/>
    <col min="12801" max="12801" width="13.42578125" style="1" customWidth="1"/>
    <col min="12802" max="12802" width="9.42578125" style="1" customWidth="1"/>
    <col min="12803" max="12803" width="10.28515625" style="1" customWidth="1"/>
    <col min="12804" max="12804" width="10" style="1" customWidth="1"/>
    <col min="12805" max="12805" width="9.140625" style="1" customWidth="1"/>
    <col min="12806" max="12806" width="16.85546875" style="1" customWidth="1"/>
    <col min="12807" max="12807" width="9.140625" style="1"/>
    <col min="12808" max="12808" width="10.140625" style="1" bestFit="1" customWidth="1"/>
    <col min="12809" max="12809" width="9.85546875" style="1" bestFit="1" customWidth="1"/>
    <col min="12810" max="13051" width="9.140625" style="1"/>
    <col min="13052" max="13052" width="47" style="1" customWidth="1"/>
    <col min="13053" max="13053" width="7.140625" style="1" customWidth="1"/>
    <col min="13054" max="13054" width="7.7109375" style="1" customWidth="1"/>
    <col min="13055" max="13055" width="13.140625" style="1" customWidth="1"/>
    <col min="13056" max="13056" width="8.42578125" style="1" customWidth="1"/>
    <col min="13057" max="13057" width="13.42578125" style="1" customWidth="1"/>
    <col min="13058" max="13058" width="9.42578125" style="1" customWidth="1"/>
    <col min="13059" max="13059" width="10.28515625" style="1" customWidth="1"/>
    <col min="13060" max="13060" width="10" style="1" customWidth="1"/>
    <col min="13061" max="13061" width="9.140625" style="1" customWidth="1"/>
    <col min="13062" max="13062" width="16.85546875" style="1" customWidth="1"/>
    <col min="13063" max="13063" width="9.140625" style="1"/>
    <col min="13064" max="13064" width="10.140625" style="1" bestFit="1" customWidth="1"/>
    <col min="13065" max="13065" width="9.85546875" style="1" bestFit="1" customWidth="1"/>
    <col min="13066" max="13307" width="9.140625" style="1"/>
    <col min="13308" max="13308" width="47" style="1" customWidth="1"/>
    <col min="13309" max="13309" width="7.140625" style="1" customWidth="1"/>
    <col min="13310" max="13310" width="7.7109375" style="1" customWidth="1"/>
    <col min="13311" max="13311" width="13.140625" style="1" customWidth="1"/>
    <col min="13312" max="13312" width="8.42578125" style="1" customWidth="1"/>
    <col min="13313" max="13313" width="13.42578125" style="1" customWidth="1"/>
    <col min="13314" max="13314" width="9.42578125" style="1" customWidth="1"/>
    <col min="13315" max="13315" width="10.28515625" style="1" customWidth="1"/>
    <col min="13316" max="13316" width="10" style="1" customWidth="1"/>
    <col min="13317" max="13317" width="9.140625" style="1" customWidth="1"/>
    <col min="13318" max="13318" width="16.85546875" style="1" customWidth="1"/>
    <col min="13319" max="13319" width="9.140625" style="1"/>
    <col min="13320" max="13320" width="10.140625" style="1" bestFit="1" customWidth="1"/>
    <col min="13321" max="13321" width="9.85546875" style="1" bestFit="1" customWidth="1"/>
    <col min="13322" max="13563" width="9.140625" style="1"/>
    <col min="13564" max="13564" width="47" style="1" customWidth="1"/>
    <col min="13565" max="13565" width="7.140625" style="1" customWidth="1"/>
    <col min="13566" max="13566" width="7.7109375" style="1" customWidth="1"/>
    <col min="13567" max="13567" width="13.140625" style="1" customWidth="1"/>
    <col min="13568" max="13568" width="8.42578125" style="1" customWidth="1"/>
    <col min="13569" max="13569" width="13.42578125" style="1" customWidth="1"/>
    <col min="13570" max="13570" width="9.42578125" style="1" customWidth="1"/>
    <col min="13571" max="13571" width="10.28515625" style="1" customWidth="1"/>
    <col min="13572" max="13572" width="10" style="1" customWidth="1"/>
    <col min="13573" max="13573" width="9.140625" style="1" customWidth="1"/>
    <col min="13574" max="13574" width="16.85546875" style="1" customWidth="1"/>
    <col min="13575" max="13575" width="9.140625" style="1"/>
    <col min="13576" max="13576" width="10.140625" style="1" bestFit="1" customWidth="1"/>
    <col min="13577" max="13577" width="9.85546875" style="1" bestFit="1" customWidth="1"/>
    <col min="13578" max="13819" width="9.140625" style="1"/>
    <col min="13820" max="13820" width="47" style="1" customWidth="1"/>
    <col min="13821" max="13821" width="7.140625" style="1" customWidth="1"/>
    <col min="13822" max="13822" width="7.7109375" style="1" customWidth="1"/>
    <col min="13823" max="13823" width="13.140625" style="1" customWidth="1"/>
    <col min="13824" max="13824" width="8.42578125" style="1" customWidth="1"/>
    <col min="13825" max="13825" width="13.42578125" style="1" customWidth="1"/>
    <col min="13826" max="13826" width="9.42578125" style="1" customWidth="1"/>
    <col min="13827" max="13827" width="10.28515625" style="1" customWidth="1"/>
    <col min="13828" max="13828" width="10" style="1" customWidth="1"/>
    <col min="13829" max="13829" width="9.140625" style="1" customWidth="1"/>
    <col min="13830" max="13830" width="16.85546875" style="1" customWidth="1"/>
    <col min="13831" max="13831" width="9.140625" style="1"/>
    <col min="13832" max="13832" width="10.140625" style="1" bestFit="1" customWidth="1"/>
    <col min="13833" max="13833" width="9.85546875" style="1" bestFit="1" customWidth="1"/>
    <col min="13834" max="14075" width="9.140625" style="1"/>
    <col min="14076" max="14076" width="47" style="1" customWidth="1"/>
    <col min="14077" max="14077" width="7.140625" style="1" customWidth="1"/>
    <col min="14078" max="14078" width="7.7109375" style="1" customWidth="1"/>
    <col min="14079" max="14079" width="13.140625" style="1" customWidth="1"/>
    <col min="14080" max="14080" width="8.42578125" style="1" customWidth="1"/>
    <col min="14081" max="14081" width="13.42578125" style="1" customWidth="1"/>
    <col min="14082" max="14082" width="9.42578125" style="1" customWidth="1"/>
    <col min="14083" max="14083" width="10.28515625" style="1" customWidth="1"/>
    <col min="14084" max="14084" width="10" style="1" customWidth="1"/>
    <col min="14085" max="14085" width="9.140625" style="1" customWidth="1"/>
    <col min="14086" max="14086" width="16.85546875" style="1" customWidth="1"/>
    <col min="14087" max="14087" width="9.140625" style="1"/>
    <col min="14088" max="14088" width="10.140625" style="1" bestFit="1" customWidth="1"/>
    <col min="14089" max="14089" width="9.85546875" style="1" bestFit="1" customWidth="1"/>
    <col min="14090" max="14331" width="9.140625" style="1"/>
    <col min="14332" max="14332" width="47" style="1" customWidth="1"/>
    <col min="14333" max="14333" width="7.140625" style="1" customWidth="1"/>
    <col min="14334" max="14334" width="7.7109375" style="1" customWidth="1"/>
    <col min="14335" max="14335" width="13.140625" style="1" customWidth="1"/>
    <col min="14336" max="14336" width="8.42578125" style="1" customWidth="1"/>
    <col min="14337" max="14337" width="13.42578125" style="1" customWidth="1"/>
    <col min="14338" max="14338" width="9.42578125" style="1" customWidth="1"/>
    <col min="14339" max="14339" width="10.28515625" style="1" customWidth="1"/>
    <col min="14340" max="14340" width="10" style="1" customWidth="1"/>
    <col min="14341" max="14341" width="9.140625" style="1" customWidth="1"/>
    <col min="14342" max="14342" width="16.85546875" style="1" customWidth="1"/>
    <col min="14343" max="14343" width="9.140625" style="1"/>
    <col min="14344" max="14344" width="10.140625" style="1" bestFit="1" customWidth="1"/>
    <col min="14345" max="14345" width="9.85546875" style="1" bestFit="1" customWidth="1"/>
    <col min="14346" max="14587" width="9.140625" style="1"/>
    <col min="14588" max="14588" width="47" style="1" customWidth="1"/>
    <col min="14589" max="14589" width="7.140625" style="1" customWidth="1"/>
    <col min="14590" max="14590" width="7.7109375" style="1" customWidth="1"/>
    <col min="14591" max="14591" width="13.140625" style="1" customWidth="1"/>
    <col min="14592" max="14592" width="8.42578125" style="1" customWidth="1"/>
    <col min="14593" max="14593" width="13.42578125" style="1" customWidth="1"/>
    <col min="14594" max="14594" width="9.42578125" style="1" customWidth="1"/>
    <col min="14595" max="14595" width="10.28515625" style="1" customWidth="1"/>
    <col min="14596" max="14596" width="10" style="1" customWidth="1"/>
    <col min="14597" max="14597" width="9.140625" style="1" customWidth="1"/>
    <col min="14598" max="14598" width="16.85546875" style="1" customWidth="1"/>
    <col min="14599" max="14599" width="9.140625" style="1"/>
    <col min="14600" max="14600" width="10.140625" style="1" bestFit="1" customWidth="1"/>
    <col min="14601" max="14601" width="9.85546875" style="1" bestFit="1" customWidth="1"/>
    <col min="14602" max="14843" width="9.140625" style="1"/>
    <col min="14844" max="14844" width="47" style="1" customWidth="1"/>
    <col min="14845" max="14845" width="7.140625" style="1" customWidth="1"/>
    <col min="14846" max="14846" width="7.7109375" style="1" customWidth="1"/>
    <col min="14847" max="14847" width="13.140625" style="1" customWidth="1"/>
    <col min="14848" max="14848" width="8.42578125" style="1" customWidth="1"/>
    <col min="14849" max="14849" width="13.42578125" style="1" customWidth="1"/>
    <col min="14850" max="14850" width="9.42578125" style="1" customWidth="1"/>
    <col min="14851" max="14851" width="10.28515625" style="1" customWidth="1"/>
    <col min="14852" max="14852" width="10" style="1" customWidth="1"/>
    <col min="14853" max="14853" width="9.140625" style="1" customWidth="1"/>
    <col min="14854" max="14854" width="16.85546875" style="1" customWidth="1"/>
    <col min="14855" max="14855" width="9.140625" style="1"/>
    <col min="14856" max="14856" width="10.140625" style="1" bestFit="1" customWidth="1"/>
    <col min="14857" max="14857" width="9.85546875" style="1" bestFit="1" customWidth="1"/>
    <col min="14858" max="15099" width="9.140625" style="1"/>
    <col min="15100" max="15100" width="47" style="1" customWidth="1"/>
    <col min="15101" max="15101" width="7.140625" style="1" customWidth="1"/>
    <col min="15102" max="15102" width="7.7109375" style="1" customWidth="1"/>
    <col min="15103" max="15103" width="13.140625" style="1" customWidth="1"/>
    <col min="15104" max="15104" width="8.42578125" style="1" customWidth="1"/>
    <col min="15105" max="15105" width="13.42578125" style="1" customWidth="1"/>
    <col min="15106" max="15106" width="9.42578125" style="1" customWidth="1"/>
    <col min="15107" max="15107" width="10.28515625" style="1" customWidth="1"/>
    <col min="15108" max="15108" width="10" style="1" customWidth="1"/>
    <col min="15109" max="15109" width="9.140625" style="1" customWidth="1"/>
    <col min="15110" max="15110" width="16.85546875" style="1" customWidth="1"/>
    <col min="15111" max="15111" width="9.140625" style="1"/>
    <col min="15112" max="15112" width="10.140625" style="1" bestFit="1" customWidth="1"/>
    <col min="15113" max="15113" width="9.85546875" style="1" bestFit="1" customWidth="1"/>
    <col min="15114" max="15355" width="9.140625" style="1"/>
    <col min="15356" max="15356" width="47" style="1" customWidth="1"/>
    <col min="15357" max="15357" width="7.140625" style="1" customWidth="1"/>
    <col min="15358" max="15358" width="7.7109375" style="1" customWidth="1"/>
    <col min="15359" max="15359" width="13.140625" style="1" customWidth="1"/>
    <col min="15360" max="15360" width="8.42578125" style="1" customWidth="1"/>
    <col min="15361" max="15361" width="13.42578125" style="1" customWidth="1"/>
    <col min="15362" max="15362" width="9.42578125" style="1" customWidth="1"/>
    <col min="15363" max="15363" width="10.28515625" style="1" customWidth="1"/>
    <col min="15364" max="15364" width="10" style="1" customWidth="1"/>
    <col min="15365" max="15365" width="9.140625" style="1" customWidth="1"/>
    <col min="15366" max="15366" width="16.85546875" style="1" customWidth="1"/>
    <col min="15367" max="15367" width="9.140625" style="1"/>
    <col min="15368" max="15368" width="10.140625" style="1" bestFit="1" customWidth="1"/>
    <col min="15369" max="15369" width="9.85546875" style="1" bestFit="1" customWidth="1"/>
    <col min="15370" max="15611" width="9.140625" style="1"/>
    <col min="15612" max="15612" width="47" style="1" customWidth="1"/>
    <col min="15613" max="15613" width="7.140625" style="1" customWidth="1"/>
    <col min="15614" max="15614" width="7.7109375" style="1" customWidth="1"/>
    <col min="15615" max="15615" width="13.140625" style="1" customWidth="1"/>
    <col min="15616" max="15616" width="8.42578125" style="1" customWidth="1"/>
    <col min="15617" max="15617" width="13.42578125" style="1" customWidth="1"/>
    <col min="15618" max="15618" width="9.42578125" style="1" customWidth="1"/>
    <col min="15619" max="15619" width="10.28515625" style="1" customWidth="1"/>
    <col min="15620" max="15620" width="10" style="1" customWidth="1"/>
    <col min="15621" max="15621" width="9.140625" style="1" customWidth="1"/>
    <col min="15622" max="15622" width="16.85546875" style="1" customWidth="1"/>
    <col min="15623" max="15623" width="9.140625" style="1"/>
    <col min="15624" max="15624" width="10.140625" style="1" bestFit="1" customWidth="1"/>
    <col min="15625" max="15625" width="9.85546875" style="1" bestFit="1" customWidth="1"/>
    <col min="15626" max="15867" width="9.140625" style="1"/>
    <col min="15868" max="15868" width="47" style="1" customWidth="1"/>
    <col min="15869" max="15869" width="7.140625" style="1" customWidth="1"/>
    <col min="15870" max="15870" width="7.7109375" style="1" customWidth="1"/>
    <col min="15871" max="15871" width="13.140625" style="1" customWidth="1"/>
    <col min="15872" max="15872" width="8.42578125" style="1" customWidth="1"/>
    <col min="15873" max="15873" width="13.42578125" style="1" customWidth="1"/>
    <col min="15874" max="15874" width="9.42578125" style="1" customWidth="1"/>
    <col min="15875" max="15875" width="10.28515625" style="1" customWidth="1"/>
    <col min="15876" max="15876" width="10" style="1" customWidth="1"/>
    <col min="15877" max="15877" width="9.140625" style="1" customWidth="1"/>
    <col min="15878" max="15878" width="16.85546875" style="1" customWidth="1"/>
    <col min="15879" max="15879" width="9.140625" style="1"/>
    <col min="15880" max="15880" width="10.140625" style="1" bestFit="1" customWidth="1"/>
    <col min="15881" max="15881" width="9.85546875" style="1" bestFit="1" customWidth="1"/>
    <col min="15882" max="16123" width="9.140625" style="1"/>
    <col min="16124" max="16124" width="47" style="1" customWidth="1"/>
    <col min="16125" max="16125" width="7.140625" style="1" customWidth="1"/>
    <col min="16126" max="16126" width="7.7109375" style="1" customWidth="1"/>
    <col min="16127" max="16127" width="13.140625" style="1" customWidth="1"/>
    <col min="16128" max="16128" width="8.42578125" style="1" customWidth="1"/>
    <col min="16129" max="16129" width="13.42578125" style="1" customWidth="1"/>
    <col min="16130" max="16130" width="9.42578125" style="1" customWidth="1"/>
    <col min="16131" max="16131" width="10.28515625" style="1" customWidth="1"/>
    <col min="16132" max="16132" width="10" style="1" customWidth="1"/>
    <col min="16133" max="16133" width="9.140625" style="1" customWidth="1"/>
    <col min="16134" max="16134" width="16.85546875" style="1" customWidth="1"/>
    <col min="16135" max="16135" width="9.140625" style="1"/>
    <col min="16136" max="16136" width="10.140625" style="1" bestFit="1" customWidth="1"/>
    <col min="16137" max="16137" width="9.85546875" style="1" bestFit="1" customWidth="1"/>
    <col min="16138" max="16384" width="9.140625" style="1"/>
  </cols>
  <sheetData>
    <row r="1" spans="1:19" x14ac:dyDescent="0.25">
      <c r="N1" s="79" t="s">
        <v>15</v>
      </c>
      <c r="O1" s="79"/>
      <c r="P1" s="79"/>
      <c r="Q1" s="79"/>
      <c r="R1" s="79"/>
      <c r="S1" s="79"/>
    </row>
    <row r="2" spans="1:19" x14ac:dyDescent="0.25">
      <c r="N2" s="79" t="s">
        <v>16</v>
      </c>
      <c r="O2" s="79"/>
      <c r="P2" s="79"/>
      <c r="Q2" s="79"/>
      <c r="R2" s="79"/>
      <c r="S2" s="79"/>
    </row>
    <row r="3" spans="1:19" x14ac:dyDescent="0.25">
      <c r="N3" s="79" t="s">
        <v>17</v>
      </c>
      <c r="O3" s="79"/>
      <c r="P3" s="79"/>
      <c r="Q3" s="79"/>
      <c r="R3" s="79"/>
      <c r="S3" s="79"/>
    </row>
    <row r="4" spans="1:19" x14ac:dyDescent="0.25">
      <c r="N4" s="79" t="s">
        <v>18</v>
      </c>
      <c r="O4" s="79"/>
      <c r="P4" s="79"/>
      <c r="Q4" s="79"/>
      <c r="R4" s="79"/>
      <c r="S4" s="79"/>
    </row>
    <row r="5" spans="1:19" x14ac:dyDescent="0.25">
      <c r="S5" s="19" t="s">
        <v>19</v>
      </c>
    </row>
    <row r="6" spans="1:19" ht="18.75" x14ac:dyDescent="0.3">
      <c r="B6" s="72" t="s">
        <v>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8.75" x14ac:dyDescent="0.3">
      <c r="B7" s="72" t="s">
        <v>68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2" customHeight="1" x14ac:dyDescent="0.3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9" ht="18.75" x14ac:dyDescent="0.3">
      <c r="B9" s="72" t="s">
        <v>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23.25" customHeight="1" x14ac:dyDescent="0.3">
      <c r="B10" s="73" t="s">
        <v>40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60.75" customHeight="1" x14ac:dyDescent="0.3">
      <c r="B11" s="73" t="s">
        <v>41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ht="18.75" x14ac:dyDescent="0.3"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9" s="18" customFormat="1" ht="24.75" customHeight="1" x14ac:dyDescent="0.25">
      <c r="A13" s="83" t="s">
        <v>2</v>
      </c>
      <c r="B13" s="80" t="s">
        <v>14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1"/>
    </row>
    <row r="14" spans="1:19" s="18" customFormat="1" ht="60" customHeight="1" x14ac:dyDescent="0.25">
      <c r="A14" s="84"/>
      <c r="B14" s="83" t="s">
        <v>3</v>
      </c>
      <c r="C14" s="99" t="s">
        <v>95</v>
      </c>
      <c r="D14" s="80" t="s">
        <v>4</v>
      </c>
      <c r="E14" s="81"/>
      <c r="F14" s="80" t="s">
        <v>7</v>
      </c>
      <c r="G14" s="81"/>
      <c r="H14" s="69" t="s">
        <v>8</v>
      </c>
      <c r="I14" s="70"/>
      <c r="J14" s="70"/>
      <c r="K14" s="71"/>
      <c r="L14" s="69" t="s">
        <v>11</v>
      </c>
      <c r="M14" s="70"/>
      <c r="N14" s="70"/>
      <c r="O14" s="71"/>
      <c r="P14" s="80" t="s">
        <v>12</v>
      </c>
      <c r="Q14" s="81"/>
      <c r="R14" s="80" t="s">
        <v>13</v>
      </c>
      <c r="S14" s="81"/>
    </row>
    <row r="15" spans="1:19" s="18" customFormat="1" ht="30.75" customHeight="1" x14ac:dyDescent="0.25">
      <c r="A15" s="85"/>
      <c r="B15" s="85"/>
      <c r="C15" s="100"/>
      <c r="D15" s="32" t="s">
        <v>5</v>
      </c>
      <c r="E15" s="32" t="s">
        <v>6</v>
      </c>
      <c r="F15" s="32" t="s">
        <v>5</v>
      </c>
      <c r="G15" s="32" t="s">
        <v>6</v>
      </c>
      <c r="H15" s="32" t="s">
        <v>5</v>
      </c>
      <c r="I15" s="32" t="s">
        <v>6</v>
      </c>
      <c r="J15" s="33" t="s">
        <v>9</v>
      </c>
      <c r="K15" s="32" t="s">
        <v>10</v>
      </c>
      <c r="L15" s="32" t="s">
        <v>5</v>
      </c>
      <c r="M15" s="32" t="s">
        <v>6</v>
      </c>
      <c r="N15" s="33" t="s">
        <v>9</v>
      </c>
      <c r="O15" s="32" t="s">
        <v>10</v>
      </c>
      <c r="P15" s="32" t="s">
        <v>5</v>
      </c>
      <c r="Q15" s="32" t="s">
        <v>6</v>
      </c>
      <c r="R15" s="32" t="s">
        <v>5</v>
      </c>
      <c r="S15" s="32" t="s">
        <v>6</v>
      </c>
    </row>
    <row r="16" spans="1:19" s="18" customFormat="1" x14ac:dyDescent="0.25">
      <c r="A16" s="2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</row>
    <row r="17" spans="1:20" s="47" customFormat="1" ht="23.25" customHeight="1" x14ac:dyDescent="0.25">
      <c r="A17" s="75" t="s">
        <v>42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</row>
    <row r="18" spans="1:20" ht="47.25" x14ac:dyDescent="0.25">
      <c r="A18" s="21">
        <v>1</v>
      </c>
      <c r="B18" s="3" t="s">
        <v>43</v>
      </c>
      <c r="C18" s="4" t="s">
        <v>44</v>
      </c>
      <c r="D18" s="4">
        <f>SUM(D19:D19)</f>
        <v>3</v>
      </c>
      <c r="E18" s="4">
        <f>SUM(E19:E19)</f>
        <v>0</v>
      </c>
      <c r="F18" s="4">
        <f>SUM(F19:F19)</f>
        <v>158544</v>
      </c>
      <c r="G18" s="48">
        <f>SUM(G19:G19)</f>
        <v>0</v>
      </c>
      <c r="H18" s="13">
        <f>F18</f>
        <v>158544</v>
      </c>
      <c r="I18" s="13">
        <f>G18</f>
        <v>0</v>
      </c>
      <c r="J18" s="5">
        <f>I18-H18</f>
        <v>-158544</v>
      </c>
      <c r="K18" s="5"/>
      <c r="L18" s="5"/>
      <c r="M18" s="6"/>
      <c r="N18" s="5"/>
      <c r="O18" s="5"/>
      <c r="P18" s="5"/>
      <c r="Q18" s="6"/>
      <c r="R18" s="5"/>
      <c r="S18" s="6"/>
    </row>
    <row r="19" spans="1:20" ht="78.75" x14ac:dyDescent="0.25">
      <c r="A19" s="2" t="s">
        <v>69</v>
      </c>
      <c r="B19" s="40" t="s">
        <v>70</v>
      </c>
      <c r="C19" s="14" t="s">
        <v>44</v>
      </c>
      <c r="D19" s="14">
        <v>3</v>
      </c>
      <c r="E19" s="15"/>
      <c r="F19" s="7">
        <v>158544</v>
      </c>
      <c r="G19" s="8"/>
      <c r="H19" s="24">
        <f t="shared" ref="H19:I31" si="0">F19</f>
        <v>158544</v>
      </c>
      <c r="I19" s="24"/>
      <c r="J19" s="9">
        <f>I19-H19</f>
        <v>-158544</v>
      </c>
      <c r="K19" s="9" t="s">
        <v>66</v>
      </c>
      <c r="L19" s="5"/>
      <c r="M19" s="6"/>
      <c r="N19" s="5"/>
      <c r="O19" s="5"/>
      <c r="P19" s="5"/>
      <c r="Q19" s="6"/>
      <c r="R19" s="5"/>
      <c r="S19" s="6"/>
    </row>
    <row r="20" spans="1:20" ht="24" customHeight="1" x14ac:dyDescent="0.25">
      <c r="A20" s="58" t="s">
        <v>20</v>
      </c>
      <c r="B20" s="43" t="s">
        <v>22</v>
      </c>
      <c r="C20" s="4"/>
      <c r="D20" s="4">
        <f>D21+D22</f>
        <v>2</v>
      </c>
      <c r="E20" s="4">
        <f t="shared" ref="E20" si="1">E21+E22</f>
        <v>0</v>
      </c>
      <c r="F20" s="4">
        <f>SUM(F21:F22)</f>
        <v>57735</v>
      </c>
      <c r="G20" s="4">
        <f>SUM(G21:G22)</f>
        <v>0</v>
      </c>
      <c r="H20" s="13">
        <f t="shared" si="0"/>
        <v>57735</v>
      </c>
      <c r="I20" s="13">
        <f t="shared" si="0"/>
        <v>0</v>
      </c>
      <c r="J20" s="5">
        <f t="shared" ref="J20:J37" si="2">I20-H20</f>
        <v>-57735</v>
      </c>
      <c r="K20" s="5"/>
      <c r="L20" s="5"/>
      <c r="M20" s="6"/>
      <c r="N20" s="5"/>
      <c r="O20" s="5"/>
      <c r="P20" s="5"/>
      <c r="Q20" s="6"/>
      <c r="R20" s="5"/>
      <c r="S20" s="6"/>
    </row>
    <row r="21" spans="1:20" ht="66" customHeight="1" x14ac:dyDescent="0.25">
      <c r="A21" s="2" t="s">
        <v>48</v>
      </c>
      <c r="B21" s="40" t="s">
        <v>71</v>
      </c>
      <c r="C21" s="14" t="s">
        <v>49</v>
      </c>
      <c r="D21" s="14">
        <v>1</v>
      </c>
      <c r="E21" s="9"/>
      <c r="F21" s="9">
        <v>14629</v>
      </c>
      <c r="G21" s="9"/>
      <c r="H21" s="24">
        <f t="shared" si="0"/>
        <v>14629</v>
      </c>
      <c r="I21" s="24"/>
      <c r="J21" s="9">
        <f t="shared" si="2"/>
        <v>-14629</v>
      </c>
      <c r="K21" s="89" t="s">
        <v>66</v>
      </c>
      <c r="L21" s="5"/>
      <c r="M21" s="6"/>
      <c r="N21" s="5"/>
      <c r="O21" s="5"/>
      <c r="P21" s="5"/>
      <c r="Q21" s="6"/>
      <c r="R21" s="5"/>
      <c r="S21" s="6"/>
    </row>
    <row r="22" spans="1:20" ht="109.5" customHeight="1" x14ac:dyDescent="0.25">
      <c r="A22" s="2" t="s">
        <v>50</v>
      </c>
      <c r="B22" s="40" t="s">
        <v>72</v>
      </c>
      <c r="C22" s="14" t="s">
        <v>49</v>
      </c>
      <c r="D22" s="14">
        <v>1</v>
      </c>
      <c r="E22" s="9"/>
      <c r="F22" s="9">
        <v>43106</v>
      </c>
      <c r="G22" s="9"/>
      <c r="H22" s="24">
        <f t="shared" si="0"/>
        <v>43106</v>
      </c>
      <c r="I22" s="24"/>
      <c r="J22" s="9">
        <f t="shared" si="2"/>
        <v>-43106</v>
      </c>
      <c r="K22" s="91"/>
      <c r="L22" s="5"/>
      <c r="M22" s="6"/>
      <c r="N22" s="5"/>
      <c r="O22" s="5"/>
      <c r="P22" s="5"/>
      <c r="Q22" s="6"/>
      <c r="R22" s="5"/>
      <c r="S22" s="6"/>
    </row>
    <row r="23" spans="1:20" ht="35.25" customHeight="1" x14ac:dyDescent="0.25">
      <c r="A23" s="42" t="s">
        <v>21</v>
      </c>
      <c r="B23" s="43" t="s">
        <v>51</v>
      </c>
      <c r="C23" s="4" t="s">
        <v>1</v>
      </c>
      <c r="D23" s="4">
        <f>SUM(D24:D30)</f>
        <v>9305</v>
      </c>
      <c r="E23" s="5">
        <f>SUM(E24:E30)</f>
        <v>2413</v>
      </c>
      <c r="F23" s="4">
        <f>SUM(F24:F30)</f>
        <v>536181</v>
      </c>
      <c r="G23" s="48">
        <f>SUM(G24:G30)</f>
        <v>84799</v>
      </c>
      <c r="H23" s="13">
        <f t="shared" si="0"/>
        <v>536181</v>
      </c>
      <c r="I23" s="13">
        <f t="shared" si="0"/>
        <v>84799</v>
      </c>
      <c r="J23" s="5">
        <f t="shared" si="2"/>
        <v>-451382</v>
      </c>
      <c r="K23" s="31"/>
      <c r="L23" s="9"/>
      <c r="M23" s="55"/>
      <c r="N23" s="9"/>
      <c r="O23" s="9"/>
      <c r="P23" s="15"/>
      <c r="Q23" s="8"/>
      <c r="R23" s="15"/>
      <c r="S23" s="8"/>
      <c r="T23" s="23"/>
    </row>
    <row r="24" spans="1:20" ht="46.5" customHeight="1" x14ac:dyDescent="0.25">
      <c r="A24" s="44" t="s">
        <v>52</v>
      </c>
      <c r="B24" s="22" t="s">
        <v>73</v>
      </c>
      <c r="C24" s="14" t="s">
        <v>1</v>
      </c>
      <c r="D24" s="14">
        <v>1400</v>
      </c>
      <c r="E24" s="7">
        <v>1400</v>
      </c>
      <c r="F24" s="7">
        <v>88726</v>
      </c>
      <c r="G24" s="7">
        <v>76390</v>
      </c>
      <c r="H24" s="24">
        <f t="shared" si="0"/>
        <v>88726</v>
      </c>
      <c r="I24" s="24">
        <f>G24</f>
        <v>76390</v>
      </c>
      <c r="J24" s="9">
        <f t="shared" si="2"/>
        <v>-12336</v>
      </c>
      <c r="K24" s="89" t="s">
        <v>65</v>
      </c>
      <c r="L24" s="9"/>
      <c r="M24" s="55"/>
      <c r="N24" s="9"/>
      <c r="O24" s="9"/>
      <c r="P24" s="15"/>
      <c r="Q24" s="8"/>
      <c r="R24" s="15"/>
      <c r="S24" s="8"/>
      <c r="T24" s="23"/>
    </row>
    <row r="25" spans="1:20" ht="35.25" customHeight="1" x14ac:dyDescent="0.25">
      <c r="A25" s="44" t="s">
        <v>53</v>
      </c>
      <c r="B25" s="22" t="s">
        <v>74</v>
      </c>
      <c r="C25" s="14" t="s">
        <v>1</v>
      </c>
      <c r="D25" s="14">
        <v>750</v>
      </c>
      <c r="E25" s="7">
        <v>250</v>
      </c>
      <c r="F25" s="7">
        <v>11891</v>
      </c>
      <c r="G25" s="7">
        <v>2055</v>
      </c>
      <c r="H25" s="24">
        <f t="shared" si="0"/>
        <v>11891</v>
      </c>
      <c r="I25" s="24">
        <f>G25</f>
        <v>2055</v>
      </c>
      <c r="J25" s="9">
        <f t="shared" si="2"/>
        <v>-9836</v>
      </c>
      <c r="K25" s="91"/>
      <c r="L25" s="9"/>
      <c r="M25" s="55"/>
      <c r="N25" s="9"/>
      <c r="O25" s="9"/>
      <c r="P25" s="15"/>
      <c r="Q25" s="8"/>
      <c r="R25" s="15"/>
      <c r="S25" s="8"/>
      <c r="T25" s="23"/>
    </row>
    <row r="26" spans="1:20" ht="46.5" customHeight="1" x14ac:dyDescent="0.25">
      <c r="A26" s="44" t="s">
        <v>54</v>
      </c>
      <c r="B26" s="22" t="s">
        <v>75</v>
      </c>
      <c r="C26" s="14" t="s">
        <v>1</v>
      </c>
      <c r="D26" s="14">
        <v>2500</v>
      </c>
      <c r="E26" s="7">
        <v>56</v>
      </c>
      <c r="F26" s="7">
        <v>146201</v>
      </c>
      <c r="G26" s="7">
        <v>3039</v>
      </c>
      <c r="H26" s="24">
        <f t="shared" si="0"/>
        <v>146201</v>
      </c>
      <c r="I26" s="24">
        <f>G26</f>
        <v>3039</v>
      </c>
      <c r="J26" s="9">
        <f t="shared" si="2"/>
        <v>-143162</v>
      </c>
      <c r="K26" s="90"/>
      <c r="L26" s="9"/>
      <c r="M26" s="55"/>
      <c r="N26" s="9"/>
      <c r="O26" s="9"/>
      <c r="P26" s="15"/>
      <c r="Q26" s="8"/>
      <c r="R26" s="15"/>
      <c r="S26" s="8"/>
      <c r="T26" s="23"/>
    </row>
    <row r="27" spans="1:20" ht="31.5" x14ac:dyDescent="0.25">
      <c r="A27" s="44" t="s">
        <v>55</v>
      </c>
      <c r="B27" s="22" t="s">
        <v>76</v>
      </c>
      <c r="C27" s="14" t="s">
        <v>1</v>
      </c>
      <c r="D27" s="14">
        <v>3955</v>
      </c>
      <c r="E27" s="7"/>
      <c r="F27" s="7">
        <v>262282</v>
      </c>
      <c r="G27" s="7"/>
      <c r="H27" s="24">
        <f t="shared" si="0"/>
        <v>262282</v>
      </c>
      <c r="I27" s="24"/>
      <c r="J27" s="9">
        <f t="shared" si="2"/>
        <v>-262282</v>
      </c>
      <c r="K27" s="89" t="s">
        <v>66</v>
      </c>
      <c r="L27" s="5"/>
      <c r="M27" s="6"/>
      <c r="N27" s="5"/>
      <c r="O27" s="5"/>
      <c r="P27" s="5"/>
      <c r="Q27" s="5"/>
      <c r="R27" s="5"/>
      <c r="S27" s="5"/>
    </row>
    <row r="28" spans="1:20" ht="50.25" customHeight="1" x14ac:dyDescent="0.25">
      <c r="A28" s="44" t="s">
        <v>56</v>
      </c>
      <c r="B28" s="22" t="s">
        <v>77</v>
      </c>
      <c r="C28" s="14" t="s">
        <v>1</v>
      </c>
      <c r="D28" s="14">
        <v>700</v>
      </c>
      <c r="E28" s="7"/>
      <c r="F28" s="7">
        <v>27081</v>
      </c>
      <c r="G28" s="7"/>
      <c r="H28" s="24">
        <f t="shared" ref="H28" si="3">F28</f>
        <v>27081</v>
      </c>
      <c r="I28" s="24"/>
      <c r="J28" s="9">
        <f t="shared" ref="J28:J29" si="4">I28-H28</f>
        <v>-27081</v>
      </c>
      <c r="K28" s="91"/>
      <c r="L28" s="9"/>
      <c r="M28" s="57"/>
      <c r="N28" s="9"/>
      <c r="O28" s="9"/>
      <c r="P28" s="15"/>
      <c r="Q28" s="10"/>
      <c r="R28" s="15"/>
      <c r="S28" s="10"/>
    </row>
    <row r="29" spans="1:20" ht="31.5" customHeight="1" x14ac:dyDescent="0.25">
      <c r="A29" s="44" t="s">
        <v>57</v>
      </c>
      <c r="B29" s="22" t="s">
        <v>93</v>
      </c>
      <c r="C29" s="14" t="s">
        <v>1</v>
      </c>
      <c r="D29" s="14"/>
      <c r="E29" s="7">
        <v>200</v>
      </c>
      <c r="F29" s="7"/>
      <c r="G29" s="7">
        <v>1338</v>
      </c>
      <c r="H29" s="24"/>
      <c r="I29" s="24">
        <f>G29</f>
        <v>1338</v>
      </c>
      <c r="J29" s="9">
        <f t="shared" si="4"/>
        <v>1338</v>
      </c>
      <c r="K29" s="89" t="s">
        <v>67</v>
      </c>
      <c r="L29" s="9"/>
      <c r="M29" s="57"/>
      <c r="N29" s="9"/>
      <c r="O29" s="9"/>
      <c r="P29" s="15"/>
      <c r="Q29" s="10"/>
      <c r="R29" s="15"/>
      <c r="S29" s="10"/>
    </row>
    <row r="30" spans="1:20" ht="31.5" customHeight="1" x14ac:dyDescent="0.25">
      <c r="A30" s="44" t="s">
        <v>58</v>
      </c>
      <c r="B30" s="22" t="s">
        <v>92</v>
      </c>
      <c r="C30" s="14" t="s">
        <v>1</v>
      </c>
      <c r="D30" s="14"/>
      <c r="E30" s="7">
        <v>507</v>
      </c>
      <c r="F30" s="7"/>
      <c r="G30" s="7">
        <v>1977</v>
      </c>
      <c r="H30" s="24"/>
      <c r="I30" s="24">
        <f>G30</f>
        <v>1977</v>
      </c>
      <c r="J30" s="9">
        <f t="shared" si="2"/>
        <v>1977</v>
      </c>
      <c r="K30" s="91"/>
      <c r="L30" s="9"/>
      <c r="M30" s="55"/>
      <c r="N30" s="9"/>
      <c r="O30" s="9"/>
      <c r="P30" s="15"/>
      <c r="Q30" s="10"/>
      <c r="R30" s="15"/>
      <c r="S30" s="10"/>
    </row>
    <row r="31" spans="1:20" ht="16.5" customHeight="1" x14ac:dyDescent="0.25">
      <c r="A31" s="41"/>
      <c r="B31" s="11" t="s">
        <v>59</v>
      </c>
      <c r="C31" s="13"/>
      <c r="D31" s="13"/>
      <c r="E31" s="13"/>
      <c r="F31" s="13">
        <f>F20+F18+F23</f>
        <v>752460</v>
      </c>
      <c r="G31" s="13">
        <f>G20+G18+G23</f>
        <v>84799</v>
      </c>
      <c r="H31" s="13">
        <f t="shared" si="0"/>
        <v>752460</v>
      </c>
      <c r="I31" s="13">
        <f t="shared" si="0"/>
        <v>84799</v>
      </c>
      <c r="J31" s="5">
        <f t="shared" si="2"/>
        <v>-667661</v>
      </c>
      <c r="K31" s="6"/>
      <c r="L31" s="5"/>
      <c r="M31" s="6"/>
      <c r="N31" s="5"/>
      <c r="O31" s="6"/>
      <c r="P31" s="13"/>
      <c r="Q31" s="13"/>
      <c r="R31" s="13"/>
      <c r="S31" s="13"/>
    </row>
    <row r="32" spans="1:20" s="47" customFormat="1" ht="24" customHeight="1" x14ac:dyDescent="0.25">
      <c r="A32" s="75" t="s">
        <v>60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</row>
    <row r="33" spans="1:19" s="16" customFormat="1" ht="31.5" x14ac:dyDescent="0.25">
      <c r="A33" s="21">
        <v>1</v>
      </c>
      <c r="B33" s="43" t="s">
        <v>51</v>
      </c>
      <c r="C33" s="4" t="s">
        <v>1</v>
      </c>
      <c r="D33" s="4">
        <f>D34</f>
        <v>7250</v>
      </c>
      <c r="E33" s="4">
        <f>E34</f>
        <v>0</v>
      </c>
      <c r="F33" s="4">
        <f>F34</f>
        <v>40546</v>
      </c>
      <c r="G33" s="5">
        <f>G34</f>
        <v>0</v>
      </c>
      <c r="H33" s="13">
        <f>H34</f>
        <v>40546</v>
      </c>
      <c r="I33" s="13">
        <f t="shared" ref="H33:I37" si="5">G33</f>
        <v>0</v>
      </c>
      <c r="J33" s="5">
        <f t="shared" si="2"/>
        <v>-40546</v>
      </c>
      <c r="K33" s="6"/>
      <c r="L33" s="5"/>
      <c r="M33" s="6"/>
      <c r="N33" s="5"/>
      <c r="O33" s="6"/>
      <c r="P33" s="13"/>
      <c r="Q33" s="13"/>
      <c r="R33" s="13"/>
      <c r="S33" s="13"/>
    </row>
    <row r="34" spans="1:19" x14ac:dyDescent="0.25">
      <c r="A34" s="2" t="s">
        <v>45</v>
      </c>
      <c r="B34" s="22" t="s">
        <v>78</v>
      </c>
      <c r="C34" s="14" t="s">
        <v>1</v>
      </c>
      <c r="D34" s="14">
        <f>D35+D36</f>
        <v>7250</v>
      </c>
      <c r="E34" s="14">
        <f t="shared" ref="E34:I34" si="6">E35+E36</f>
        <v>0</v>
      </c>
      <c r="F34" s="14">
        <f t="shared" si="6"/>
        <v>40546</v>
      </c>
      <c r="G34" s="14">
        <f t="shared" si="6"/>
        <v>0</v>
      </c>
      <c r="H34" s="14">
        <f t="shared" si="6"/>
        <v>40546</v>
      </c>
      <c r="I34" s="14">
        <f t="shared" si="6"/>
        <v>0</v>
      </c>
      <c r="J34" s="9">
        <f t="shared" si="2"/>
        <v>-40546</v>
      </c>
      <c r="K34" s="86" t="s">
        <v>94</v>
      </c>
      <c r="L34" s="5"/>
      <c r="M34" s="6"/>
      <c r="N34" s="5"/>
      <c r="O34" s="6"/>
      <c r="P34" s="13"/>
      <c r="Q34" s="13"/>
      <c r="R34" s="13"/>
      <c r="S34" s="13"/>
    </row>
    <row r="35" spans="1:19" ht="31.5" x14ac:dyDescent="0.25">
      <c r="A35" s="2" t="s">
        <v>79</v>
      </c>
      <c r="B35" s="40" t="s">
        <v>80</v>
      </c>
      <c r="C35" s="14" t="s">
        <v>1</v>
      </c>
      <c r="D35" s="14">
        <v>7000</v>
      </c>
      <c r="E35" s="7"/>
      <c r="F35" s="7">
        <v>20279</v>
      </c>
      <c r="G35" s="8"/>
      <c r="H35" s="24">
        <f t="shared" si="5"/>
        <v>20279</v>
      </c>
      <c r="I35" s="24"/>
      <c r="J35" s="9">
        <f t="shared" si="2"/>
        <v>-20279</v>
      </c>
      <c r="K35" s="88"/>
      <c r="L35" s="5"/>
      <c r="M35" s="6"/>
      <c r="N35" s="5"/>
      <c r="O35" s="6"/>
      <c r="P35" s="13"/>
      <c r="Q35" s="13"/>
      <c r="R35" s="13"/>
      <c r="S35" s="13"/>
    </row>
    <row r="36" spans="1:19" ht="31.5" x14ac:dyDescent="0.25">
      <c r="A36" s="44" t="s">
        <v>81</v>
      </c>
      <c r="B36" s="22" t="s">
        <v>82</v>
      </c>
      <c r="C36" s="14" t="s">
        <v>1</v>
      </c>
      <c r="D36" s="14">
        <v>250</v>
      </c>
      <c r="E36" s="14"/>
      <c r="F36" s="14">
        <v>20267</v>
      </c>
      <c r="G36" s="45"/>
      <c r="H36" s="24">
        <f t="shared" si="5"/>
        <v>20267</v>
      </c>
      <c r="I36" s="24"/>
      <c r="J36" s="9">
        <f t="shared" si="2"/>
        <v>-20267</v>
      </c>
      <c r="K36" s="88"/>
      <c r="L36" s="5"/>
      <c r="M36" s="6"/>
      <c r="N36" s="5"/>
      <c r="O36" s="6"/>
      <c r="P36" s="13"/>
      <c r="Q36" s="13"/>
      <c r="R36" s="13"/>
      <c r="S36" s="13"/>
    </row>
    <row r="37" spans="1:19" x14ac:dyDescent="0.25">
      <c r="A37" s="41"/>
      <c r="B37" s="11" t="s">
        <v>59</v>
      </c>
      <c r="C37" s="13"/>
      <c r="D37" s="13"/>
      <c r="E37" s="13"/>
      <c r="F37" s="13">
        <f>F33</f>
        <v>40546</v>
      </c>
      <c r="G37" s="13">
        <f>G33</f>
        <v>0</v>
      </c>
      <c r="H37" s="13">
        <f>H33</f>
        <v>40546</v>
      </c>
      <c r="I37" s="13">
        <f t="shared" si="5"/>
        <v>0</v>
      </c>
      <c r="J37" s="5">
        <f t="shared" si="2"/>
        <v>-40546</v>
      </c>
      <c r="K37" s="6"/>
      <c r="L37" s="5"/>
      <c r="M37" s="6"/>
      <c r="N37" s="5"/>
      <c r="O37" s="6"/>
      <c r="P37" s="13"/>
      <c r="Q37" s="13"/>
      <c r="R37" s="13"/>
      <c r="S37" s="13"/>
    </row>
    <row r="38" spans="1:19" s="16" customFormat="1" ht="20.25" customHeight="1" x14ac:dyDescent="0.25">
      <c r="A38" s="78" t="s">
        <v>63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 ht="47.25" x14ac:dyDescent="0.25">
      <c r="A39" s="21">
        <v>1</v>
      </c>
      <c r="B39" s="3" t="s">
        <v>61</v>
      </c>
      <c r="C39" s="4" t="s">
        <v>44</v>
      </c>
      <c r="D39" s="4">
        <f>SUM(D40:D42)</f>
        <v>7</v>
      </c>
      <c r="E39" s="4">
        <f t="shared" ref="E39:I39" si="7">SUM(E40:E42)</f>
        <v>0</v>
      </c>
      <c r="F39" s="4">
        <f t="shared" si="7"/>
        <v>165078</v>
      </c>
      <c r="G39" s="4">
        <f t="shared" si="7"/>
        <v>0</v>
      </c>
      <c r="H39" s="4">
        <f t="shared" si="7"/>
        <v>165078</v>
      </c>
      <c r="I39" s="4">
        <f t="shared" si="7"/>
        <v>0</v>
      </c>
      <c r="J39" s="5">
        <f t="shared" ref="J39:J49" si="8">I39-H39</f>
        <v>-165078</v>
      </c>
      <c r="K39" s="6"/>
      <c r="L39" s="5"/>
      <c r="M39" s="6"/>
      <c r="N39" s="5"/>
      <c r="O39" s="6"/>
      <c r="P39" s="13"/>
      <c r="Q39" s="13"/>
      <c r="R39" s="13"/>
      <c r="S39" s="13"/>
    </row>
    <row r="40" spans="1:19" ht="47.25" x14ac:dyDescent="0.25">
      <c r="A40" s="2" t="s">
        <v>45</v>
      </c>
      <c r="B40" s="46" t="s">
        <v>83</v>
      </c>
      <c r="C40" s="14" t="s">
        <v>44</v>
      </c>
      <c r="D40" s="14">
        <v>2</v>
      </c>
      <c r="E40" s="7"/>
      <c r="F40" s="7">
        <v>84603</v>
      </c>
      <c r="G40" s="7"/>
      <c r="H40" s="24">
        <f t="shared" ref="H40:H46" si="9">F40</f>
        <v>84603</v>
      </c>
      <c r="I40" s="24"/>
      <c r="J40" s="9">
        <f t="shared" si="8"/>
        <v>-84603</v>
      </c>
      <c r="K40" s="7" t="s">
        <v>98</v>
      </c>
      <c r="L40" s="5"/>
      <c r="M40" s="6"/>
      <c r="N40" s="5"/>
      <c r="O40" s="6"/>
      <c r="P40" s="13"/>
      <c r="Q40" s="13"/>
      <c r="R40" s="13"/>
      <c r="S40" s="13"/>
    </row>
    <row r="41" spans="1:19" ht="31.5" x14ac:dyDescent="0.25">
      <c r="A41" s="2" t="s">
        <v>46</v>
      </c>
      <c r="B41" s="46" t="s">
        <v>84</v>
      </c>
      <c r="C41" s="14" t="s">
        <v>44</v>
      </c>
      <c r="D41" s="14">
        <v>3</v>
      </c>
      <c r="E41" s="7"/>
      <c r="F41" s="7">
        <v>55288</v>
      </c>
      <c r="G41" s="7"/>
      <c r="H41" s="24">
        <f t="shared" si="9"/>
        <v>55288</v>
      </c>
      <c r="I41" s="24"/>
      <c r="J41" s="9">
        <f t="shared" si="8"/>
        <v>-55288</v>
      </c>
      <c r="K41" s="89" t="s">
        <v>94</v>
      </c>
      <c r="L41" s="5"/>
      <c r="M41" s="6"/>
      <c r="N41" s="5"/>
      <c r="O41" s="6"/>
      <c r="P41" s="13"/>
      <c r="Q41" s="13"/>
      <c r="R41" s="13"/>
      <c r="S41" s="13"/>
    </row>
    <row r="42" spans="1:19" ht="31.5" x14ac:dyDescent="0.25">
      <c r="A42" s="2" t="s">
        <v>47</v>
      </c>
      <c r="B42" s="46" t="s">
        <v>85</v>
      </c>
      <c r="C42" s="14" t="s">
        <v>44</v>
      </c>
      <c r="D42" s="14">
        <v>2</v>
      </c>
      <c r="E42" s="7"/>
      <c r="F42" s="7">
        <v>25187</v>
      </c>
      <c r="G42" s="8"/>
      <c r="H42" s="24">
        <f t="shared" si="9"/>
        <v>25187</v>
      </c>
      <c r="I42" s="24"/>
      <c r="J42" s="9">
        <f t="shared" si="8"/>
        <v>-25187</v>
      </c>
      <c r="K42" s="91"/>
      <c r="L42" s="5"/>
      <c r="M42" s="6"/>
      <c r="N42" s="5"/>
      <c r="O42" s="6"/>
      <c r="P42" s="13"/>
      <c r="Q42" s="13"/>
      <c r="R42" s="13"/>
      <c r="S42" s="13"/>
    </row>
    <row r="43" spans="1:19" x14ac:dyDescent="0.25">
      <c r="A43" s="41" t="s">
        <v>20</v>
      </c>
      <c r="B43" s="11" t="s">
        <v>22</v>
      </c>
      <c r="C43" s="12" t="s">
        <v>44</v>
      </c>
      <c r="D43" s="4">
        <f>D44</f>
        <v>1</v>
      </c>
      <c r="E43" s="4">
        <f t="shared" ref="E43:I43" si="10">E44</f>
        <v>0</v>
      </c>
      <c r="F43" s="4">
        <f t="shared" si="10"/>
        <v>9080</v>
      </c>
      <c r="G43" s="4">
        <f t="shared" si="10"/>
        <v>0</v>
      </c>
      <c r="H43" s="4">
        <f t="shared" si="10"/>
        <v>9080</v>
      </c>
      <c r="I43" s="4">
        <f t="shared" si="10"/>
        <v>0</v>
      </c>
      <c r="J43" s="9">
        <f t="shared" si="8"/>
        <v>-9080</v>
      </c>
      <c r="K43" s="7"/>
      <c r="L43" s="5"/>
      <c r="M43" s="6"/>
      <c r="N43" s="5"/>
      <c r="O43" s="6"/>
      <c r="P43" s="13"/>
      <c r="Q43" s="13"/>
      <c r="R43" s="13"/>
      <c r="S43" s="13"/>
    </row>
    <row r="44" spans="1:19" ht="87.75" customHeight="1" x14ac:dyDescent="0.25">
      <c r="A44" s="2" t="s">
        <v>48</v>
      </c>
      <c r="B44" s="46" t="s">
        <v>86</v>
      </c>
      <c r="C44" s="14" t="s">
        <v>49</v>
      </c>
      <c r="D44" s="14">
        <v>1</v>
      </c>
      <c r="E44" s="9"/>
      <c r="F44" s="9">
        <v>9080</v>
      </c>
      <c r="G44" s="8"/>
      <c r="H44" s="24">
        <f t="shared" si="9"/>
        <v>9080</v>
      </c>
      <c r="I44" s="24"/>
      <c r="J44" s="9">
        <f t="shared" si="8"/>
        <v>-9080</v>
      </c>
      <c r="K44" s="55" t="s">
        <v>66</v>
      </c>
      <c r="L44" s="5"/>
      <c r="M44" s="6"/>
      <c r="N44" s="5"/>
      <c r="O44" s="6"/>
      <c r="P44" s="13"/>
      <c r="Q44" s="13"/>
      <c r="R44" s="13"/>
      <c r="S44" s="13"/>
    </row>
    <row r="45" spans="1:19" ht="31.5" customHeight="1" x14ac:dyDescent="0.25">
      <c r="A45" s="42" t="s">
        <v>21</v>
      </c>
      <c r="B45" s="43" t="s">
        <v>51</v>
      </c>
      <c r="C45" s="4" t="s">
        <v>1</v>
      </c>
      <c r="D45" s="4">
        <f>SUM(D46:D48)</f>
        <v>5635</v>
      </c>
      <c r="E45" s="4">
        <f t="shared" ref="E45:I45" si="11">SUM(E46:E48)</f>
        <v>0</v>
      </c>
      <c r="F45" s="4">
        <f t="shared" si="11"/>
        <v>107858</v>
      </c>
      <c r="G45" s="4">
        <f t="shared" si="11"/>
        <v>0</v>
      </c>
      <c r="H45" s="4">
        <f t="shared" si="11"/>
        <v>107858</v>
      </c>
      <c r="I45" s="4">
        <f t="shared" si="11"/>
        <v>0</v>
      </c>
      <c r="J45" s="5">
        <f t="shared" si="8"/>
        <v>-107858</v>
      </c>
      <c r="K45" s="6"/>
      <c r="L45" s="5"/>
      <c r="M45" s="6"/>
      <c r="N45" s="5"/>
      <c r="O45" s="6"/>
      <c r="P45" s="13"/>
      <c r="Q45" s="13"/>
      <c r="R45" s="13"/>
      <c r="S45" s="13"/>
    </row>
    <row r="46" spans="1:19" s="16" customFormat="1" ht="41.25" customHeight="1" x14ac:dyDescent="0.25">
      <c r="A46" s="44" t="s">
        <v>52</v>
      </c>
      <c r="B46" s="22" t="s">
        <v>87</v>
      </c>
      <c r="C46" s="14" t="s">
        <v>1</v>
      </c>
      <c r="D46" s="14">
        <v>3500</v>
      </c>
      <c r="E46" s="7"/>
      <c r="F46" s="7">
        <v>20087</v>
      </c>
      <c r="G46" s="48"/>
      <c r="H46" s="24">
        <f t="shared" si="9"/>
        <v>20087</v>
      </c>
      <c r="I46" s="24"/>
      <c r="J46" s="9">
        <f t="shared" si="8"/>
        <v>-20087</v>
      </c>
      <c r="K46" s="86" t="s">
        <v>64</v>
      </c>
      <c r="L46" s="5"/>
      <c r="M46" s="6"/>
      <c r="N46" s="5"/>
      <c r="O46" s="6"/>
      <c r="P46" s="13"/>
      <c r="Q46" s="13"/>
      <c r="R46" s="13"/>
      <c r="S46" s="13"/>
    </row>
    <row r="47" spans="1:19" s="16" customFormat="1" ht="47.25" x14ac:dyDescent="0.25">
      <c r="A47" s="44" t="s">
        <v>53</v>
      </c>
      <c r="B47" s="22" t="s">
        <v>88</v>
      </c>
      <c r="C47" s="14" t="s">
        <v>1</v>
      </c>
      <c r="D47" s="14">
        <v>635</v>
      </c>
      <c r="E47" s="7"/>
      <c r="F47" s="7">
        <v>73840</v>
      </c>
      <c r="G47" s="48"/>
      <c r="H47" s="24">
        <f t="shared" ref="H47:H48" si="12">F47</f>
        <v>73840</v>
      </c>
      <c r="I47" s="24"/>
      <c r="J47" s="9">
        <f t="shared" ref="J47:J48" si="13">I47-H47</f>
        <v>-73840</v>
      </c>
      <c r="K47" s="88"/>
      <c r="L47" s="5"/>
      <c r="M47" s="6"/>
      <c r="N47" s="5"/>
      <c r="O47" s="6"/>
      <c r="P47" s="13"/>
      <c r="Q47" s="13"/>
      <c r="R47" s="13"/>
      <c r="S47" s="13"/>
    </row>
    <row r="48" spans="1:19" s="16" customFormat="1" ht="31.5" x14ac:dyDescent="0.25">
      <c r="A48" s="44" t="s">
        <v>54</v>
      </c>
      <c r="B48" s="22" t="s">
        <v>89</v>
      </c>
      <c r="C48" s="14" t="s">
        <v>1</v>
      </c>
      <c r="D48" s="14">
        <v>1500</v>
      </c>
      <c r="E48" s="7"/>
      <c r="F48" s="7">
        <v>13931</v>
      </c>
      <c r="G48" s="48"/>
      <c r="H48" s="24">
        <f t="shared" si="12"/>
        <v>13931</v>
      </c>
      <c r="I48" s="24"/>
      <c r="J48" s="9">
        <f t="shared" si="13"/>
        <v>-13931</v>
      </c>
      <c r="K48" s="87"/>
      <c r="L48" s="5"/>
      <c r="M48" s="6"/>
      <c r="N48" s="5"/>
      <c r="O48" s="6"/>
      <c r="P48" s="13"/>
      <c r="Q48" s="13"/>
      <c r="R48" s="13"/>
      <c r="S48" s="13"/>
    </row>
    <row r="49" spans="1:19" x14ac:dyDescent="0.25">
      <c r="A49" s="41"/>
      <c r="B49" s="11" t="s">
        <v>59</v>
      </c>
      <c r="C49" s="11"/>
      <c r="D49" s="11"/>
      <c r="E49" s="13"/>
      <c r="F49" s="13">
        <f>F39+F43+F45</f>
        <v>282016</v>
      </c>
      <c r="G49" s="13">
        <f t="shared" ref="G49:I49" si="14">G39+G43+G45</f>
        <v>0</v>
      </c>
      <c r="H49" s="13">
        <f t="shared" si="14"/>
        <v>282016</v>
      </c>
      <c r="I49" s="13">
        <f t="shared" si="14"/>
        <v>0</v>
      </c>
      <c r="J49" s="5">
        <f t="shared" si="8"/>
        <v>-282016</v>
      </c>
      <c r="K49" s="6"/>
      <c r="L49" s="5"/>
      <c r="M49" s="6"/>
      <c r="N49" s="5"/>
      <c r="O49" s="6"/>
      <c r="P49" s="13"/>
      <c r="Q49" s="13"/>
      <c r="R49" s="13"/>
      <c r="S49" s="13"/>
    </row>
    <row r="50" spans="1:19" ht="25.5" customHeight="1" x14ac:dyDescent="0.25">
      <c r="A50" s="49"/>
      <c r="B50" s="54" t="s">
        <v>62</v>
      </c>
      <c r="C50" s="50"/>
      <c r="D50" s="50"/>
      <c r="E50" s="51"/>
      <c r="F50" s="51">
        <f>F49+F37+F31</f>
        <v>1075022</v>
      </c>
      <c r="G50" s="51">
        <f>G49+G37+G31</f>
        <v>84799</v>
      </c>
      <c r="H50" s="51">
        <f>H49+H37+H31</f>
        <v>1075022</v>
      </c>
      <c r="I50" s="51">
        <f>I49+I37+I31</f>
        <v>84799</v>
      </c>
      <c r="J50" s="51">
        <f>J49+J37+J31</f>
        <v>-990223</v>
      </c>
      <c r="K50" s="53"/>
      <c r="L50" s="52"/>
      <c r="M50" s="53"/>
      <c r="N50" s="52"/>
      <c r="O50" s="53"/>
      <c r="P50" s="51"/>
      <c r="Q50" s="51"/>
      <c r="R50" s="51"/>
      <c r="S50" s="51"/>
    </row>
    <row r="54" spans="1:19" x14ac:dyDescent="0.25">
      <c r="B54" s="16" t="s">
        <v>99</v>
      </c>
    </row>
  </sheetData>
  <mergeCells count="30">
    <mergeCell ref="A13:A15"/>
    <mergeCell ref="B13:S13"/>
    <mergeCell ref="B14:B15"/>
    <mergeCell ref="C14:C15"/>
    <mergeCell ref="D14:E14"/>
    <mergeCell ref="F14:G14"/>
    <mergeCell ref="H14:K14"/>
    <mergeCell ref="L14:O14"/>
    <mergeCell ref="P14:Q14"/>
    <mergeCell ref="R14:S14"/>
    <mergeCell ref="N1:S1"/>
    <mergeCell ref="N2:S2"/>
    <mergeCell ref="N3:S3"/>
    <mergeCell ref="N4:S4"/>
    <mergeCell ref="B6:S6"/>
    <mergeCell ref="K46:K48"/>
    <mergeCell ref="K41:K42"/>
    <mergeCell ref="B7:S7"/>
    <mergeCell ref="K29:K30"/>
    <mergeCell ref="K27:K28"/>
    <mergeCell ref="K24:K26"/>
    <mergeCell ref="B9:S9"/>
    <mergeCell ref="B10:S10"/>
    <mergeCell ref="B11:S11"/>
    <mergeCell ref="B12:K12"/>
    <mergeCell ref="A17:S17"/>
    <mergeCell ref="K21:K22"/>
    <mergeCell ref="A32:S32"/>
    <mergeCell ref="K34:K36"/>
    <mergeCell ref="A38:S38"/>
  </mergeCells>
  <pageMargins left="0.39370078740157483" right="0.15748031496062992" top="0.68" bottom="0.15748031496062992" header="0.27559055118110237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27"/>
  <sheetViews>
    <sheetView zoomScale="85" zoomScaleNormal="85" workbookViewId="0">
      <selection activeCell="A24" sqref="A24"/>
    </sheetView>
  </sheetViews>
  <sheetFormatPr defaultRowHeight="15.75" x14ac:dyDescent="0.25"/>
  <cols>
    <col min="1" max="1" width="43.42578125" style="26" customWidth="1"/>
    <col min="2" max="4" width="23.28515625" style="26" customWidth="1"/>
    <col min="5" max="5" width="38.42578125" style="26" customWidth="1"/>
    <col min="6" max="6" width="24.5703125" style="26" customWidth="1"/>
    <col min="7" max="16384" width="9.140625" style="26"/>
  </cols>
  <sheetData>
    <row r="1" spans="1:10" x14ac:dyDescent="0.25">
      <c r="E1" s="79" t="s">
        <v>36</v>
      </c>
      <c r="F1" s="79"/>
      <c r="G1" s="37"/>
      <c r="H1" s="37"/>
      <c r="I1" s="37"/>
      <c r="J1" s="37"/>
    </row>
    <row r="2" spans="1:10" x14ac:dyDescent="0.25">
      <c r="E2" s="79" t="s">
        <v>16</v>
      </c>
      <c r="F2" s="79"/>
      <c r="G2" s="37"/>
      <c r="H2" s="37"/>
      <c r="I2" s="37"/>
      <c r="J2" s="37"/>
    </row>
    <row r="3" spans="1:10" x14ac:dyDescent="0.25">
      <c r="E3" s="79" t="s">
        <v>17</v>
      </c>
      <c r="F3" s="79"/>
      <c r="G3" s="37"/>
      <c r="H3" s="37"/>
      <c r="I3" s="37"/>
      <c r="J3" s="37"/>
    </row>
    <row r="4" spans="1:10" x14ac:dyDescent="0.25">
      <c r="E4" s="79" t="s">
        <v>18</v>
      </c>
      <c r="F4" s="79"/>
      <c r="G4" s="37"/>
      <c r="H4" s="37"/>
      <c r="I4" s="37"/>
      <c r="J4" s="37"/>
    </row>
    <row r="6" spans="1:10" ht="110.25" x14ac:dyDescent="0.25">
      <c r="A6" s="25" t="s">
        <v>23</v>
      </c>
      <c r="B6" s="25" t="s">
        <v>90</v>
      </c>
      <c r="C6" s="25" t="s">
        <v>91</v>
      </c>
      <c r="D6" s="25" t="s">
        <v>97</v>
      </c>
      <c r="E6" s="25" t="s">
        <v>24</v>
      </c>
      <c r="F6" s="25" t="s">
        <v>25</v>
      </c>
    </row>
    <row r="7" spans="1:10" ht="63" x14ac:dyDescent="0.25">
      <c r="A7" s="27" t="s">
        <v>30</v>
      </c>
      <c r="B7" s="36">
        <f>B8/1358342.5-100%</f>
        <v>7.4452871790435804E-2</v>
      </c>
      <c r="C7" s="36">
        <f>C8/2716685-100%</f>
        <v>4.76359975484828E-2</v>
      </c>
      <c r="D7" s="36">
        <f>D8/1185874-100%</f>
        <v>-6.6208551667377824E-2</v>
      </c>
      <c r="E7" s="101"/>
      <c r="F7" s="103" t="s">
        <v>96</v>
      </c>
    </row>
    <row r="8" spans="1:10" s="35" customFormat="1" ht="24" customHeight="1" x14ac:dyDescent="0.25">
      <c r="A8" s="34" t="s">
        <v>31</v>
      </c>
      <c r="B8" s="59">
        <v>1459475</v>
      </c>
      <c r="C8" s="59">
        <v>2846097</v>
      </c>
      <c r="D8" s="59">
        <v>1107359</v>
      </c>
      <c r="E8" s="102"/>
      <c r="F8" s="104"/>
    </row>
    <row r="9" spans="1:10" s="35" customFormat="1" ht="41.25" customHeight="1" x14ac:dyDescent="0.25">
      <c r="A9" s="95" t="s">
        <v>26</v>
      </c>
      <c r="B9" s="36">
        <f>(B10-74.1)/74.1</f>
        <v>0</v>
      </c>
      <c r="C9" s="36">
        <f>(C10-B10)/B10</f>
        <v>2.6990553306343165E-3</v>
      </c>
      <c r="D9" s="36">
        <f>(D10-C10)/C10</f>
        <v>0</v>
      </c>
      <c r="E9" s="105"/>
      <c r="F9" s="107"/>
    </row>
    <row r="10" spans="1:10" ht="41.25" customHeight="1" x14ac:dyDescent="0.25">
      <c r="A10" s="98"/>
      <c r="B10" s="60">
        <v>74.099999999999994</v>
      </c>
      <c r="C10" s="60">
        <v>74.3</v>
      </c>
      <c r="D10" s="60">
        <v>74.3</v>
      </c>
      <c r="E10" s="106"/>
      <c r="F10" s="108"/>
    </row>
    <row r="11" spans="1:10" ht="38.25" customHeight="1" x14ac:dyDescent="0.25">
      <c r="A11" s="95" t="s">
        <v>27</v>
      </c>
      <c r="B11" s="36">
        <f>(B12-19.9)/19.9</f>
        <v>-7.0854271356783932E-2</v>
      </c>
      <c r="C11" s="36">
        <f>(C12-19.9)/19.9</f>
        <v>-2.0100502512562745E-2</v>
      </c>
      <c r="D11" s="36">
        <f>(D12-C12)/C12</f>
        <v>-6.15384615384615E-2</v>
      </c>
      <c r="E11" s="105" t="s">
        <v>33</v>
      </c>
      <c r="F11" s="107"/>
    </row>
    <row r="12" spans="1:10" ht="38.25" customHeight="1" x14ac:dyDescent="0.25">
      <c r="A12" s="98"/>
      <c r="B12" s="61">
        <v>18.489999999999998</v>
      </c>
      <c r="C12" s="61">
        <v>19.5</v>
      </c>
      <c r="D12" s="62">
        <v>18.3</v>
      </c>
      <c r="E12" s="106"/>
      <c r="F12" s="108"/>
    </row>
    <row r="13" spans="1:10" ht="29.25" customHeight="1" x14ac:dyDescent="0.25">
      <c r="A13" s="95" t="s">
        <v>28</v>
      </c>
      <c r="B13" s="38">
        <f>(B14-796/2)/796/2</f>
        <v>-1.7902010050251257E-2</v>
      </c>
      <c r="C13" s="61"/>
      <c r="D13" s="38">
        <f>(D14-B14)/B14</f>
        <v>-0.49661705006765899</v>
      </c>
      <c r="E13" s="105" t="s">
        <v>34</v>
      </c>
      <c r="F13" s="103"/>
    </row>
    <row r="14" spans="1:10" ht="29.25" customHeight="1" x14ac:dyDescent="0.25">
      <c r="A14" s="96"/>
      <c r="B14" s="63">
        <f>739/2</f>
        <v>369.5</v>
      </c>
      <c r="C14" s="111"/>
      <c r="D14" s="64">
        <v>186</v>
      </c>
      <c r="E14" s="109"/>
      <c r="F14" s="110"/>
    </row>
    <row r="15" spans="1:10" ht="12.75" customHeight="1" x14ac:dyDescent="0.25">
      <c r="A15" s="97"/>
      <c r="B15" s="65" t="s">
        <v>37</v>
      </c>
      <c r="C15" s="112"/>
      <c r="D15" s="65" t="s">
        <v>37</v>
      </c>
      <c r="E15" s="106"/>
      <c r="F15" s="104"/>
    </row>
    <row r="16" spans="1:10" ht="27.75" customHeight="1" x14ac:dyDescent="0.25">
      <c r="A16" s="92" t="s">
        <v>32</v>
      </c>
      <c r="B16" s="66">
        <f>(B17-39223/2)/39223/2</f>
        <v>-3.1416515819799609E-2</v>
      </c>
      <c r="C16" s="38">
        <f>(C17-39223)/39223</f>
        <v>-4.9460775565357058E-2</v>
      </c>
      <c r="D16" s="66">
        <f>(D17-C17)/C17</f>
        <v>-0.61132419601426924</v>
      </c>
      <c r="E16" s="113" t="s">
        <v>35</v>
      </c>
      <c r="F16" s="103"/>
    </row>
    <row r="17" spans="1:6" ht="27.75" customHeight="1" x14ac:dyDescent="0.25">
      <c r="A17" s="93"/>
      <c r="B17" s="67">
        <v>17147</v>
      </c>
      <c r="C17" s="67">
        <v>37283</v>
      </c>
      <c r="D17" s="64">
        <v>14491</v>
      </c>
      <c r="E17" s="114"/>
      <c r="F17" s="110"/>
    </row>
    <row r="18" spans="1:6" ht="12" customHeight="1" x14ac:dyDescent="0.25">
      <c r="A18" s="94"/>
      <c r="B18" s="68" t="s">
        <v>38</v>
      </c>
      <c r="C18" s="68" t="s">
        <v>38</v>
      </c>
      <c r="D18" s="65" t="s">
        <v>38</v>
      </c>
      <c r="E18" s="115"/>
      <c r="F18" s="104"/>
    </row>
    <row r="19" spans="1:6" x14ac:dyDescent="0.25">
      <c r="A19" s="28" t="s">
        <v>29</v>
      </c>
      <c r="B19" s="39"/>
      <c r="C19" s="39"/>
      <c r="D19" s="39"/>
      <c r="E19" s="28"/>
      <c r="F19" s="28"/>
    </row>
    <row r="22" spans="1:6" s="16" customFormat="1" x14ac:dyDescent="0.25">
      <c r="A22" s="16" t="s">
        <v>99</v>
      </c>
      <c r="C22" s="1"/>
    </row>
    <row r="23" spans="1:6" s="1" customFormat="1" x14ac:dyDescent="0.25"/>
    <row r="24" spans="1:6" s="1" customFormat="1" x14ac:dyDescent="0.25">
      <c r="A24" s="17"/>
    </row>
    <row r="25" spans="1:6" x14ac:dyDescent="0.25">
      <c r="A25" s="29"/>
    </row>
    <row r="26" spans="1:6" ht="18.75" x14ac:dyDescent="0.25">
      <c r="A26" s="30"/>
    </row>
    <row r="27" spans="1:6" x14ac:dyDescent="0.25">
      <c r="A27" s="29"/>
    </row>
  </sheetData>
  <mergeCells count="19">
    <mergeCell ref="A13:A15"/>
    <mergeCell ref="E13:E15"/>
    <mergeCell ref="F13:F15"/>
    <mergeCell ref="C14:C15"/>
    <mergeCell ref="A16:A18"/>
    <mergeCell ref="E16:E18"/>
    <mergeCell ref="F16:F18"/>
    <mergeCell ref="A9:A10"/>
    <mergeCell ref="E9:E10"/>
    <mergeCell ref="F9:F10"/>
    <mergeCell ref="A11:A12"/>
    <mergeCell ref="E11:E12"/>
    <mergeCell ref="F11:F12"/>
    <mergeCell ref="E1:F1"/>
    <mergeCell ref="E2:F2"/>
    <mergeCell ref="E3:F3"/>
    <mergeCell ref="E4:F4"/>
    <mergeCell ref="E7:E8"/>
    <mergeCell ref="F7:F8"/>
  </mergeCells>
  <pageMargins left="0.47244094488188981" right="0.15748031496062992" top="0.55118110236220474" bottom="0.27559055118110237" header="0.23622047244094491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2017-06-09T03:49:23Z</dcterms:modified>
</cp:coreProperties>
</file>