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объявление" sheetId="1" r:id="rId1"/>
  </sheets>
  <calcPr calcId="152511"/>
</workbook>
</file>

<file path=xl/calcChain.xml><?xml version="1.0" encoding="utf-8"?>
<calcChain xmlns="http://schemas.openxmlformats.org/spreadsheetml/2006/main">
  <c r="E34" i="1" l="1"/>
  <c r="E33" i="1"/>
  <c r="E32" i="1"/>
  <c r="V11" i="1"/>
  <c r="U11" i="1"/>
  <c r="Z10" i="1"/>
  <c r="Y10" i="1"/>
  <c r="X10" i="1"/>
  <c r="W10" i="1"/>
  <c r="V10" i="1"/>
  <c r="U10" i="1"/>
  <c r="T10" i="1"/>
  <c r="S10" i="1"/>
  <c r="R10" i="1"/>
  <c r="Q10" i="1"/>
  <c r="N22" i="1" l="1"/>
  <c r="M22" i="1"/>
  <c r="N19" i="1"/>
  <c r="M19" i="1"/>
  <c r="N14" i="1"/>
  <c r="M14" i="1"/>
  <c r="J14" i="1"/>
  <c r="N24" i="1" l="1"/>
  <c r="M24" i="1"/>
  <c r="E31" i="1" l="1"/>
  <c r="E36" i="1" l="1"/>
  <c r="E37" i="1" s="1"/>
  <c r="E39" i="1" s="1"/>
  <c r="K23" i="1" l="1"/>
  <c r="K21" i="1"/>
  <c r="K20" i="1"/>
  <c r="K16" i="1"/>
  <c r="K17" i="1"/>
  <c r="K18" i="1"/>
  <c r="K15" i="1"/>
  <c r="F22" i="1" l="1"/>
  <c r="I22" i="1"/>
  <c r="J22" i="1"/>
  <c r="E22" i="1"/>
  <c r="F19" i="1"/>
  <c r="I19" i="1"/>
  <c r="J19" i="1"/>
  <c r="E19" i="1"/>
  <c r="F14" i="1"/>
  <c r="I14" i="1"/>
  <c r="K14" i="1" s="1"/>
  <c r="E14" i="1"/>
  <c r="K19" i="1" l="1"/>
  <c r="K22" i="1"/>
  <c r="I24" i="1"/>
  <c r="I10" i="1" s="1"/>
  <c r="J24" i="1"/>
  <c r="K24" i="1" l="1"/>
  <c r="J10" i="1"/>
  <c r="K10" i="1" s="1"/>
</calcChain>
</file>

<file path=xl/sharedStrings.xml><?xml version="1.0" encoding="utf-8"?>
<sst xmlns="http://schemas.openxmlformats.org/spreadsheetml/2006/main" count="113" uniqueCount="92">
  <si>
    <t>ТОО "Рудненский водоканал"</t>
  </si>
  <si>
    <t>м</t>
  </si>
  <si>
    <t xml:space="preserve"> Замена водопровода Д=400 мм по ул.Ленина (от ул.Качарской до с/з Рудненский)</t>
  </si>
  <si>
    <t>Ремонт водопровода Д=600 мм от ПС Узловая до 3-х колодцев</t>
  </si>
  <si>
    <t>Ремонт технического водопровода (внутриквартальные сети)</t>
  </si>
  <si>
    <t>№ п/п</t>
  </si>
  <si>
    <t>Наимнование мероприятий</t>
  </si>
  <si>
    <t>Количество в натуральных показателях</t>
  </si>
  <si>
    <t>план</t>
  </si>
  <si>
    <t>факт</t>
  </si>
  <si>
    <t>Собственные средства</t>
  </si>
  <si>
    <t>причины отклонения</t>
  </si>
  <si>
    <t>Бюджетные средства</t>
  </si>
  <si>
    <t>на 2015 год</t>
  </si>
  <si>
    <t>1.1</t>
  </si>
  <si>
    <t>2.2</t>
  </si>
  <si>
    <t>1.2</t>
  </si>
  <si>
    <t>1.3</t>
  </si>
  <si>
    <t xml:space="preserve">Монтаж канализационного напорного коллектора Д=150 мм  от фильтровальной станции до п. Алексеевка </t>
  </si>
  <si>
    <t>2</t>
  </si>
  <si>
    <t>2.1</t>
  </si>
  <si>
    <t>1.4</t>
  </si>
  <si>
    <t>Замена Качарского водовода Д=720 мм</t>
  </si>
  <si>
    <t>Замена коллектора Д=600 мм в районе 3-го водоподъема</t>
  </si>
  <si>
    <t>3</t>
  </si>
  <si>
    <t>Ремонт водопроводных  сетей</t>
  </si>
  <si>
    <t>Ремонт канализационных сетей</t>
  </si>
  <si>
    <t>Мероприятия по созданию новых активов</t>
  </si>
  <si>
    <t>3.1</t>
  </si>
  <si>
    <t>Создание и внедрение в промышленную эксплуатацию Автоматизированной Системы Коммерческого Учета Электроэнергии</t>
  </si>
  <si>
    <t>к-т</t>
  </si>
  <si>
    <t>ИТОГО 2015 год:</t>
  </si>
  <si>
    <t xml:space="preserve">Услуги по подаче воды по магистральным трубопроводам и распределительным сетям (питьевая, техническая вода), по отводу и очистке сточных вод </t>
  </si>
  <si>
    <t>Снижение износа (физического) основных фондов (активов), %, по годам реализации в зависимости от утвержденной инвестиционной программы (проекта)</t>
  </si>
  <si>
    <t>Снижение потерь, %, по годам реализации в зависимости от утвержденной инвестиционной программы (проекта)</t>
  </si>
  <si>
    <t>Снижение аварийности, по годам реализации в зависимости от утвержденной инвестиционной программы</t>
  </si>
  <si>
    <t>выполнено в 2014 г. (план - 1667 м, факт - 1936 м)</t>
  </si>
  <si>
    <t>за счет снижения стоимости материальных ресурсов по результатам закупок</t>
  </si>
  <si>
    <t>выполнено в аварийном порядке за счет экономии по статьям затрат и по другим мероприятиям</t>
  </si>
  <si>
    <t>Улучшение производственных показателей, %, по годам реализации в зависимости от утвержденной инвестиционной программы (проекта)</t>
  </si>
  <si>
    <t>Информация субъекта естественной монополии об исполнении инвестиционной программы (проекта)</t>
  </si>
  <si>
    <t>Наименование регулируемых услуг (товаров, работ) и обслуживаемая территория</t>
  </si>
  <si>
    <t>Период предоставления услуги в рамках инвестиционной программы (проекта)</t>
  </si>
  <si>
    <t>Сумма инвестиционной программы (проекта), тыс.тенге</t>
  </si>
  <si>
    <t>Информация о плановых и фактических объемах предоставления регулируемых услуг (товаров, работ)</t>
  </si>
  <si>
    <t>Отчет о прибылях и убытках</t>
  </si>
  <si>
    <t>Прибыль</t>
  </si>
  <si>
    <t>Заменые средства</t>
  </si>
  <si>
    <t>Информация о фактических условиях и размерах финансирования инвестиционной программы (проекта), тыс.тенге</t>
  </si>
  <si>
    <t>Информация о сопоставлении фактических показателей исполнения инвестиционной программы (проекта) с показателями, утвержденными в инвестиционной программе (проекте)</t>
  </si>
  <si>
    <t>факт прошлого года</t>
  </si>
  <si>
    <t>факт текущего года</t>
  </si>
  <si>
    <t>Разъяснение причин отклонения достигнутых фактических показателей от показателей в утвержденной инвестиционной программе (проекте)</t>
  </si>
  <si>
    <t>Оценка повышения качества и надежности предоставляемых регулируемых услуг (товаров, работ)</t>
  </si>
  <si>
    <t>в том числе:</t>
  </si>
  <si>
    <t>Услуги по подаче воды по магистральным трубопроводам и распределительным сетям (питьевая вода)</t>
  </si>
  <si>
    <t>Услуги по подаче воды по магистральным трубопроводам и распределительным сетям (техническая вода)</t>
  </si>
  <si>
    <t>Услуги по отводу о очистке сточных вод</t>
  </si>
  <si>
    <t>4</t>
  </si>
  <si>
    <t>5</t>
  </si>
  <si>
    <t>6</t>
  </si>
  <si>
    <t>9</t>
  </si>
  <si>
    <t>10</t>
  </si>
  <si>
    <t>13</t>
  </si>
  <si>
    <t>14</t>
  </si>
  <si>
    <t>17</t>
  </si>
  <si>
    <t>18</t>
  </si>
  <si>
    <t>21</t>
  </si>
  <si>
    <t>22</t>
  </si>
  <si>
    <t>2015 год</t>
  </si>
  <si>
    <t>Отчет о прибылях и убытках прилагается</t>
  </si>
  <si>
    <t>ОТЧЕТ О ПРИБЫЛЯХ И УБЫТКАХ</t>
  </si>
  <si>
    <t>НАИМЕНОВАНИЕ ПОКАЗАТЕЛЕЙ</t>
  </si>
  <si>
    <t>Выручка</t>
  </si>
  <si>
    <t>Себестоимость реализованных товаров и услуг</t>
  </si>
  <si>
    <t>Валовая прибыль</t>
  </si>
  <si>
    <t>Расходы по реализации</t>
  </si>
  <si>
    <t>Административные расходы</t>
  </si>
  <si>
    <t>Прочие расходы</t>
  </si>
  <si>
    <t>Прочие доходы</t>
  </si>
  <si>
    <t>Итого операционная прибыль (убыток)</t>
  </si>
  <si>
    <t>Прибыль (убыток) до налогообложения</t>
  </si>
  <si>
    <t>Расходы по подоходному налогу</t>
  </si>
  <si>
    <t>Прыбыль (убыток) после налогообложения</t>
  </si>
  <si>
    <t>тыс. м3</t>
  </si>
  <si>
    <t>Снижение расхода электроэнергии, по годам реализации в зависимости от утвержденной инвестиционной программы</t>
  </si>
  <si>
    <t>Снижение технических потерь, аварийности, расхода электроэнергии достигнуто благодаря выполнению мероприятий в рамках инвестиционной программы</t>
  </si>
  <si>
    <t>Снижение производственных показателей связано со снижением объемов реализации АО ССГПО в связи с скоращением производства</t>
  </si>
  <si>
    <t>ТОО "Рудненский водоканал" за 2015 год</t>
  </si>
  <si>
    <t>Амортиза-ция</t>
  </si>
  <si>
    <t>оклонение</t>
  </si>
  <si>
    <t>Ед. изм.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</si>
</sst>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%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72">
    <xf numFmtId="0" fontId="0" fillId="0" borderId="0" xfId="0"/>
    <xf numFmtId="3" fontId="2" fillId="0" borderId="0" xfId="0" applyNumberFormat="1" applyFont="1" applyFill="1" applyBorder="1" applyAlignment="1">
      <alignment vertical="center"/>
    </xf>
    <xf numFmtId="3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/>
    <xf numFmtId="0" fontId="4" fillId="0" borderId="0" xfId="1" applyFont="1" applyFill="1" applyAlignment="1">
      <alignment horizontal="center"/>
    </xf>
    <xf numFmtId="0" fontId="5" fillId="0" borderId="0" xfId="1" applyFont="1" applyFill="1" applyAlignment="1">
      <alignment horizontal="center"/>
    </xf>
    <xf numFmtId="0" fontId="4" fillId="0" borderId="0" xfId="1" applyFont="1" applyFill="1"/>
    <xf numFmtId="0" fontId="4" fillId="0" borderId="0" xfId="1" applyFont="1" applyFill="1" applyAlignment="1">
      <alignment horizontal="center" wrapText="1"/>
    </xf>
    <xf numFmtId="0" fontId="4" fillId="0" borderId="0" xfId="1" applyFont="1" applyFill="1" applyAlignment="1">
      <alignment horizontal="center"/>
    </xf>
    <xf numFmtId="0" fontId="4" fillId="0" borderId="6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4" fillId="0" borderId="0" xfId="1" applyFont="1" applyFill="1" applyAlignment="1">
      <alignment horizontal="center" vertical="center" wrapText="1"/>
    </xf>
    <xf numFmtId="49" fontId="4" fillId="0" borderId="1" xfId="1" applyNumberFormat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49" fontId="4" fillId="0" borderId="6" xfId="1" applyNumberFormat="1" applyFont="1" applyFill="1" applyBorder="1" applyAlignment="1">
      <alignment horizontal="center" vertical="center" wrapText="1"/>
    </xf>
    <xf numFmtId="49" fontId="4" fillId="0" borderId="1" xfId="1" applyNumberFormat="1" applyFont="1" applyFill="1" applyBorder="1" applyAlignment="1">
      <alignment horizontal="center" vertical="center" wrapText="1"/>
    </xf>
    <xf numFmtId="49" fontId="5" fillId="0" borderId="6" xfId="1" applyNumberFormat="1" applyFont="1" applyFill="1" applyBorder="1" applyAlignment="1">
      <alignment horizontal="center" vertical="center" wrapText="1"/>
    </xf>
    <xf numFmtId="49" fontId="5" fillId="0" borderId="1" xfId="1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1" applyFont="1" applyFill="1" applyBorder="1" applyAlignment="1">
      <alignment horizontal="center" vertical="center" wrapText="1"/>
    </xf>
    <xf numFmtId="3" fontId="5" fillId="0" borderId="1" xfId="1" applyNumberFormat="1" applyFont="1" applyFill="1" applyBorder="1" applyAlignment="1">
      <alignment horizontal="center" vertical="center" wrapText="1"/>
    </xf>
    <xf numFmtId="3" fontId="5" fillId="0" borderId="1" xfId="1" applyNumberFormat="1" applyFont="1" applyFill="1" applyBorder="1" applyAlignment="1">
      <alignment horizontal="center" vertical="distributed" wrapText="1"/>
    </xf>
    <xf numFmtId="3" fontId="5" fillId="0" borderId="1" xfId="1" applyNumberFormat="1" applyFont="1" applyFill="1" applyBorder="1" applyAlignment="1">
      <alignment horizontal="center" vertical="center"/>
    </xf>
    <xf numFmtId="3" fontId="5" fillId="0" borderId="1" xfId="1" applyNumberFormat="1" applyFont="1" applyFill="1" applyBorder="1" applyAlignment="1">
      <alignment horizontal="center" vertical="distributed" wrapText="1"/>
    </xf>
    <xf numFmtId="165" fontId="4" fillId="0" borderId="1" xfId="0" applyNumberFormat="1" applyFont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0" xfId="1" applyFont="1" applyFill="1"/>
    <xf numFmtId="49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vertical="center" wrapText="1"/>
    </xf>
    <xf numFmtId="3" fontId="5" fillId="0" borderId="1" xfId="1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textRotation="90"/>
    </xf>
    <xf numFmtId="164" fontId="5" fillId="0" borderId="1" xfId="1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3" fontId="4" fillId="0" borderId="1" xfId="1" applyNumberFormat="1" applyFont="1" applyFill="1" applyBorder="1" applyAlignment="1">
      <alignment horizontal="center" vertical="center" wrapText="1"/>
    </xf>
    <xf numFmtId="3" fontId="4" fillId="0" borderId="1" xfId="1" applyNumberFormat="1" applyFont="1" applyFill="1" applyBorder="1" applyAlignment="1">
      <alignment horizontal="center" vertical="distributed" wrapText="1"/>
    </xf>
    <xf numFmtId="3" fontId="4" fillId="0" borderId="1" xfId="1" applyNumberFormat="1" applyFont="1" applyFill="1" applyBorder="1" applyAlignment="1">
      <alignment horizontal="center" vertical="center"/>
    </xf>
    <xf numFmtId="3" fontId="4" fillId="0" borderId="1" xfId="1" applyNumberFormat="1" applyFont="1" applyFill="1" applyBorder="1" applyAlignment="1">
      <alignment horizontal="left" vertical="center" wrapText="1"/>
    </xf>
    <xf numFmtId="164" fontId="4" fillId="0" borderId="1" xfId="1" applyNumberFormat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/>
    </xf>
    <xf numFmtId="164" fontId="4" fillId="0" borderId="1" xfId="1" applyNumberFormat="1" applyFont="1" applyFill="1" applyBorder="1" applyAlignment="1">
      <alignment horizontal="center" vertical="distributed" wrapText="1"/>
    </xf>
    <xf numFmtId="0" fontId="5" fillId="0" borderId="1" xfId="1" applyFont="1" applyFill="1" applyBorder="1" applyAlignment="1">
      <alignment horizontal="center" vertical="top" wrapText="1"/>
    </xf>
    <xf numFmtId="1" fontId="4" fillId="0" borderId="1" xfId="1" applyNumberFormat="1" applyFont="1" applyFill="1" applyBorder="1" applyAlignment="1">
      <alignment horizontal="center" vertical="center"/>
    </xf>
    <xf numFmtId="3" fontId="5" fillId="0" borderId="1" xfId="1" applyNumberFormat="1" applyFont="1" applyFill="1" applyBorder="1" applyAlignment="1">
      <alignment horizontal="left" vertical="center"/>
    </xf>
    <xf numFmtId="0" fontId="5" fillId="0" borderId="1" xfId="1" applyFont="1" applyFill="1" applyBorder="1" applyAlignment="1">
      <alignment vertical="top" wrapText="1"/>
    </xf>
    <xf numFmtId="3" fontId="7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 wrapText="1"/>
    </xf>
    <xf numFmtId="0" fontId="7" fillId="0" borderId="0" xfId="0" applyFont="1" applyFill="1"/>
    <xf numFmtId="49" fontId="7" fillId="0" borderId="3" xfId="0" applyNumberFormat="1" applyFont="1" applyFill="1" applyBorder="1" applyAlignment="1">
      <alignment horizontal="center" vertical="center"/>
    </xf>
    <xf numFmtId="49" fontId="7" fillId="0" borderId="4" xfId="0" applyNumberFormat="1" applyFont="1" applyFill="1" applyBorder="1" applyAlignment="1">
      <alignment horizontal="center" vertical="center"/>
    </xf>
    <xf numFmtId="49" fontId="7" fillId="0" borderId="5" xfId="0" applyNumberFormat="1" applyFont="1" applyFill="1" applyBorder="1" applyAlignment="1">
      <alignment horizontal="center" vertical="center"/>
    </xf>
    <xf numFmtId="3" fontId="7" fillId="0" borderId="3" xfId="0" applyNumberFormat="1" applyFont="1" applyFill="1" applyBorder="1" applyAlignment="1">
      <alignment horizontal="center" vertical="center"/>
    </xf>
    <xf numFmtId="3" fontId="7" fillId="0" borderId="5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left" vertical="center"/>
    </xf>
    <xf numFmtId="49" fontId="6" fillId="0" borderId="4" xfId="0" applyNumberFormat="1" applyFont="1" applyFill="1" applyBorder="1" applyAlignment="1">
      <alignment horizontal="left" vertical="center"/>
    </xf>
    <xf numFmtId="49" fontId="6" fillId="0" borderId="5" xfId="0" applyNumberFormat="1" applyFont="1" applyFill="1" applyBorder="1" applyAlignment="1">
      <alignment horizontal="left" vertical="center"/>
    </xf>
    <xf numFmtId="3" fontId="6" fillId="0" borderId="3" xfId="0" applyNumberFormat="1" applyFont="1" applyFill="1" applyBorder="1" applyAlignment="1">
      <alignment horizontal="center" vertical="center"/>
    </xf>
    <xf numFmtId="3" fontId="6" fillId="0" borderId="5" xfId="0" applyNumberFormat="1" applyFont="1" applyFill="1" applyBorder="1" applyAlignment="1">
      <alignment horizontal="center" vertical="center"/>
    </xf>
    <xf numFmtId="49" fontId="7" fillId="0" borderId="3" xfId="0" applyNumberFormat="1" applyFont="1" applyFill="1" applyBorder="1" applyAlignment="1">
      <alignment horizontal="left" vertical="center"/>
    </xf>
    <xf numFmtId="49" fontId="7" fillId="0" borderId="4" xfId="0" applyNumberFormat="1" applyFont="1" applyFill="1" applyBorder="1" applyAlignment="1">
      <alignment horizontal="left" vertical="center"/>
    </xf>
    <xf numFmtId="49" fontId="7" fillId="0" borderId="5" xfId="0" applyNumberFormat="1" applyFont="1" applyFill="1" applyBorder="1" applyAlignment="1">
      <alignment horizontal="left" vertical="center"/>
    </xf>
    <xf numFmtId="49" fontId="6" fillId="0" borderId="1" xfId="0" applyNumberFormat="1" applyFont="1" applyFill="1" applyBorder="1" applyAlignment="1">
      <alignment horizontal="left" vertical="center"/>
    </xf>
    <xf numFmtId="3" fontId="6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left" vertical="center"/>
    </xf>
    <xf numFmtId="3" fontId="7" fillId="0" borderId="1" xfId="0" applyNumberFormat="1" applyFont="1" applyFill="1" applyBorder="1" applyAlignment="1">
      <alignment horizontal="center" vertical="center"/>
    </xf>
    <xf numFmtId="0" fontId="3" fillId="0" borderId="0" xfId="1" applyFont="1" applyFill="1" applyAlignment="1">
      <alignment horizontal="center"/>
    </xf>
    <xf numFmtId="0" fontId="3" fillId="0" borderId="0" xfId="1" applyFont="1" applyFill="1" applyAlignment="1">
      <alignment horizontal="center" wrapText="1"/>
    </xf>
    <xf numFmtId="3" fontId="2" fillId="0" borderId="0" xfId="0" applyNumberFormat="1" applyFont="1" applyFill="1" applyBorder="1" applyAlignment="1">
      <alignment horizontal="center" vertical="center"/>
    </xf>
    <xf numFmtId="3" fontId="2" fillId="0" borderId="2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B39"/>
  <sheetViews>
    <sheetView tabSelected="1" zoomScale="70" zoomScaleNormal="70" workbookViewId="0">
      <selection activeCell="C14" sqref="C14"/>
    </sheetView>
  </sheetViews>
  <sheetFormatPr defaultRowHeight="30" customHeight="1" x14ac:dyDescent="0.2"/>
  <cols>
    <col min="1" max="1" width="4.85546875" style="5" customWidth="1"/>
    <col min="2" max="2" width="29.7109375" style="5" customWidth="1"/>
    <col min="3" max="3" width="33.42578125" style="7" customWidth="1"/>
    <col min="4" max="4" width="5.5703125" style="7" customWidth="1"/>
    <col min="5" max="6" width="8.5703125" style="7" customWidth="1"/>
    <col min="7" max="7" width="14.140625" style="7" customWidth="1"/>
    <col min="8" max="8" width="8.28515625" style="7" customWidth="1"/>
    <col min="9" max="10" width="10.42578125" style="7" customWidth="1"/>
    <col min="11" max="11" width="9" style="7" customWidth="1"/>
    <col min="12" max="12" width="26.7109375" style="7" customWidth="1"/>
    <col min="13" max="14" width="9.140625" style="7" customWidth="1"/>
    <col min="15" max="16" width="8.140625" style="7" customWidth="1"/>
    <col min="17" max="26" width="10.42578125" style="7" customWidth="1"/>
    <col min="27" max="27" width="16.5703125" style="7" customWidth="1"/>
    <col min="28" max="28" width="16.7109375" style="7" customWidth="1"/>
    <col min="29" max="258" width="9.140625" style="7"/>
    <col min="259" max="259" width="47" style="7" customWidth="1"/>
    <col min="260" max="260" width="7.140625" style="7" customWidth="1"/>
    <col min="261" max="261" width="7.7109375" style="7" customWidth="1"/>
    <col min="262" max="262" width="13.140625" style="7" customWidth="1"/>
    <col min="263" max="263" width="8.42578125" style="7" customWidth="1"/>
    <col min="264" max="264" width="13.42578125" style="7" customWidth="1"/>
    <col min="265" max="265" width="9.42578125" style="7" customWidth="1"/>
    <col min="266" max="266" width="10.28515625" style="7" customWidth="1"/>
    <col min="267" max="267" width="10" style="7" customWidth="1"/>
    <col min="268" max="268" width="9.140625" style="7" customWidth="1"/>
    <col min="269" max="269" width="16.85546875" style="7" customWidth="1"/>
    <col min="270" max="270" width="9.140625" style="7"/>
    <col min="271" max="271" width="10.140625" style="7" bestFit="1" customWidth="1"/>
    <col min="272" max="272" width="9.85546875" style="7" bestFit="1" customWidth="1"/>
    <col min="273" max="514" width="9.140625" style="7"/>
    <col min="515" max="515" width="47" style="7" customWidth="1"/>
    <col min="516" max="516" width="7.140625" style="7" customWidth="1"/>
    <col min="517" max="517" width="7.7109375" style="7" customWidth="1"/>
    <col min="518" max="518" width="13.140625" style="7" customWidth="1"/>
    <col min="519" max="519" width="8.42578125" style="7" customWidth="1"/>
    <col min="520" max="520" width="13.42578125" style="7" customWidth="1"/>
    <col min="521" max="521" width="9.42578125" style="7" customWidth="1"/>
    <col min="522" max="522" width="10.28515625" style="7" customWidth="1"/>
    <col min="523" max="523" width="10" style="7" customWidth="1"/>
    <col min="524" max="524" width="9.140625" style="7" customWidth="1"/>
    <col min="525" max="525" width="16.85546875" style="7" customWidth="1"/>
    <col min="526" max="526" width="9.140625" style="7"/>
    <col min="527" max="527" width="10.140625" style="7" bestFit="1" customWidth="1"/>
    <col min="528" max="528" width="9.85546875" style="7" bestFit="1" customWidth="1"/>
    <col min="529" max="770" width="9.140625" style="7"/>
    <col min="771" max="771" width="47" style="7" customWidth="1"/>
    <col min="772" max="772" width="7.140625" style="7" customWidth="1"/>
    <col min="773" max="773" width="7.7109375" style="7" customWidth="1"/>
    <col min="774" max="774" width="13.140625" style="7" customWidth="1"/>
    <col min="775" max="775" width="8.42578125" style="7" customWidth="1"/>
    <col min="776" max="776" width="13.42578125" style="7" customWidth="1"/>
    <col min="777" max="777" width="9.42578125" style="7" customWidth="1"/>
    <col min="778" max="778" width="10.28515625" style="7" customWidth="1"/>
    <col min="779" max="779" width="10" style="7" customWidth="1"/>
    <col min="780" max="780" width="9.140625" style="7" customWidth="1"/>
    <col min="781" max="781" width="16.85546875" style="7" customWidth="1"/>
    <col min="782" max="782" width="9.140625" style="7"/>
    <col min="783" max="783" width="10.140625" style="7" bestFit="1" customWidth="1"/>
    <col min="784" max="784" width="9.85546875" style="7" bestFit="1" customWidth="1"/>
    <col min="785" max="1026" width="9.140625" style="7"/>
    <col min="1027" max="1027" width="47" style="7" customWidth="1"/>
    <col min="1028" max="1028" width="7.140625" style="7" customWidth="1"/>
    <col min="1029" max="1029" width="7.7109375" style="7" customWidth="1"/>
    <col min="1030" max="1030" width="13.140625" style="7" customWidth="1"/>
    <col min="1031" max="1031" width="8.42578125" style="7" customWidth="1"/>
    <col min="1032" max="1032" width="13.42578125" style="7" customWidth="1"/>
    <col min="1033" max="1033" width="9.42578125" style="7" customWidth="1"/>
    <col min="1034" max="1034" width="10.28515625" style="7" customWidth="1"/>
    <col min="1035" max="1035" width="10" style="7" customWidth="1"/>
    <col min="1036" max="1036" width="9.140625" style="7" customWidth="1"/>
    <col min="1037" max="1037" width="16.85546875" style="7" customWidth="1"/>
    <col min="1038" max="1038" width="9.140625" style="7"/>
    <col min="1039" max="1039" width="10.140625" style="7" bestFit="1" customWidth="1"/>
    <col min="1040" max="1040" width="9.85546875" style="7" bestFit="1" customWidth="1"/>
    <col min="1041" max="1282" width="9.140625" style="7"/>
    <col min="1283" max="1283" width="47" style="7" customWidth="1"/>
    <col min="1284" max="1284" width="7.140625" style="7" customWidth="1"/>
    <col min="1285" max="1285" width="7.7109375" style="7" customWidth="1"/>
    <col min="1286" max="1286" width="13.140625" style="7" customWidth="1"/>
    <col min="1287" max="1287" width="8.42578125" style="7" customWidth="1"/>
    <col min="1288" max="1288" width="13.42578125" style="7" customWidth="1"/>
    <col min="1289" max="1289" width="9.42578125" style="7" customWidth="1"/>
    <col min="1290" max="1290" width="10.28515625" style="7" customWidth="1"/>
    <col min="1291" max="1291" width="10" style="7" customWidth="1"/>
    <col min="1292" max="1292" width="9.140625" style="7" customWidth="1"/>
    <col min="1293" max="1293" width="16.85546875" style="7" customWidth="1"/>
    <col min="1294" max="1294" width="9.140625" style="7"/>
    <col min="1295" max="1295" width="10.140625" style="7" bestFit="1" customWidth="1"/>
    <col min="1296" max="1296" width="9.85546875" style="7" bestFit="1" customWidth="1"/>
    <col min="1297" max="1538" width="9.140625" style="7"/>
    <col min="1539" max="1539" width="47" style="7" customWidth="1"/>
    <col min="1540" max="1540" width="7.140625" style="7" customWidth="1"/>
    <col min="1541" max="1541" width="7.7109375" style="7" customWidth="1"/>
    <col min="1542" max="1542" width="13.140625" style="7" customWidth="1"/>
    <col min="1543" max="1543" width="8.42578125" style="7" customWidth="1"/>
    <col min="1544" max="1544" width="13.42578125" style="7" customWidth="1"/>
    <col min="1545" max="1545" width="9.42578125" style="7" customWidth="1"/>
    <col min="1546" max="1546" width="10.28515625" style="7" customWidth="1"/>
    <col min="1547" max="1547" width="10" style="7" customWidth="1"/>
    <col min="1548" max="1548" width="9.140625" style="7" customWidth="1"/>
    <col min="1549" max="1549" width="16.85546875" style="7" customWidth="1"/>
    <col min="1550" max="1550" width="9.140625" style="7"/>
    <col min="1551" max="1551" width="10.140625" style="7" bestFit="1" customWidth="1"/>
    <col min="1552" max="1552" width="9.85546875" style="7" bestFit="1" customWidth="1"/>
    <col min="1553" max="1794" width="9.140625" style="7"/>
    <col min="1795" max="1795" width="47" style="7" customWidth="1"/>
    <col min="1796" max="1796" width="7.140625" style="7" customWidth="1"/>
    <col min="1797" max="1797" width="7.7109375" style="7" customWidth="1"/>
    <col min="1798" max="1798" width="13.140625" style="7" customWidth="1"/>
    <col min="1799" max="1799" width="8.42578125" style="7" customWidth="1"/>
    <col min="1800" max="1800" width="13.42578125" style="7" customWidth="1"/>
    <col min="1801" max="1801" width="9.42578125" style="7" customWidth="1"/>
    <col min="1802" max="1802" width="10.28515625" style="7" customWidth="1"/>
    <col min="1803" max="1803" width="10" style="7" customWidth="1"/>
    <col min="1804" max="1804" width="9.140625" style="7" customWidth="1"/>
    <col min="1805" max="1805" width="16.85546875" style="7" customWidth="1"/>
    <col min="1806" max="1806" width="9.140625" style="7"/>
    <col min="1807" max="1807" width="10.140625" style="7" bestFit="1" customWidth="1"/>
    <col min="1808" max="1808" width="9.85546875" style="7" bestFit="1" customWidth="1"/>
    <col min="1809" max="2050" width="9.140625" style="7"/>
    <col min="2051" max="2051" width="47" style="7" customWidth="1"/>
    <col min="2052" max="2052" width="7.140625" style="7" customWidth="1"/>
    <col min="2053" max="2053" width="7.7109375" style="7" customWidth="1"/>
    <col min="2054" max="2054" width="13.140625" style="7" customWidth="1"/>
    <col min="2055" max="2055" width="8.42578125" style="7" customWidth="1"/>
    <col min="2056" max="2056" width="13.42578125" style="7" customWidth="1"/>
    <col min="2057" max="2057" width="9.42578125" style="7" customWidth="1"/>
    <col min="2058" max="2058" width="10.28515625" style="7" customWidth="1"/>
    <col min="2059" max="2059" width="10" style="7" customWidth="1"/>
    <col min="2060" max="2060" width="9.140625" style="7" customWidth="1"/>
    <col min="2061" max="2061" width="16.85546875" style="7" customWidth="1"/>
    <col min="2062" max="2062" width="9.140625" style="7"/>
    <col min="2063" max="2063" width="10.140625" style="7" bestFit="1" customWidth="1"/>
    <col min="2064" max="2064" width="9.85546875" style="7" bestFit="1" customWidth="1"/>
    <col min="2065" max="2306" width="9.140625" style="7"/>
    <col min="2307" max="2307" width="47" style="7" customWidth="1"/>
    <col min="2308" max="2308" width="7.140625" style="7" customWidth="1"/>
    <col min="2309" max="2309" width="7.7109375" style="7" customWidth="1"/>
    <col min="2310" max="2310" width="13.140625" style="7" customWidth="1"/>
    <col min="2311" max="2311" width="8.42578125" style="7" customWidth="1"/>
    <col min="2312" max="2312" width="13.42578125" style="7" customWidth="1"/>
    <col min="2313" max="2313" width="9.42578125" style="7" customWidth="1"/>
    <col min="2314" max="2314" width="10.28515625" style="7" customWidth="1"/>
    <col min="2315" max="2315" width="10" style="7" customWidth="1"/>
    <col min="2316" max="2316" width="9.140625" style="7" customWidth="1"/>
    <col min="2317" max="2317" width="16.85546875" style="7" customWidth="1"/>
    <col min="2318" max="2318" width="9.140625" style="7"/>
    <col min="2319" max="2319" width="10.140625" style="7" bestFit="1" customWidth="1"/>
    <col min="2320" max="2320" width="9.85546875" style="7" bestFit="1" customWidth="1"/>
    <col min="2321" max="2562" width="9.140625" style="7"/>
    <col min="2563" max="2563" width="47" style="7" customWidth="1"/>
    <col min="2564" max="2564" width="7.140625" style="7" customWidth="1"/>
    <col min="2565" max="2565" width="7.7109375" style="7" customWidth="1"/>
    <col min="2566" max="2566" width="13.140625" style="7" customWidth="1"/>
    <col min="2567" max="2567" width="8.42578125" style="7" customWidth="1"/>
    <col min="2568" max="2568" width="13.42578125" style="7" customWidth="1"/>
    <col min="2569" max="2569" width="9.42578125" style="7" customWidth="1"/>
    <col min="2570" max="2570" width="10.28515625" style="7" customWidth="1"/>
    <col min="2571" max="2571" width="10" style="7" customWidth="1"/>
    <col min="2572" max="2572" width="9.140625" style="7" customWidth="1"/>
    <col min="2573" max="2573" width="16.85546875" style="7" customWidth="1"/>
    <col min="2574" max="2574" width="9.140625" style="7"/>
    <col min="2575" max="2575" width="10.140625" style="7" bestFit="1" customWidth="1"/>
    <col min="2576" max="2576" width="9.85546875" style="7" bestFit="1" customWidth="1"/>
    <col min="2577" max="2818" width="9.140625" style="7"/>
    <col min="2819" max="2819" width="47" style="7" customWidth="1"/>
    <col min="2820" max="2820" width="7.140625" style="7" customWidth="1"/>
    <col min="2821" max="2821" width="7.7109375" style="7" customWidth="1"/>
    <col min="2822" max="2822" width="13.140625" style="7" customWidth="1"/>
    <col min="2823" max="2823" width="8.42578125" style="7" customWidth="1"/>
    <col min="2824" max="2824" width="13.42578125" style="7" customWidth="1"/>
    <col min="2825" max="2825" width="9.42578125" style="7" customWidth="1"/>
    <col min="2826" max="2826" width="10.28515625" style="7" customWidth="1"/>
    <col min="2827" max="2827" width="10" style="7" customWidth="1"/>
    <col min="2828" max="2828" width="9.140625" style="7" customWidth="1"/>
    <col min="2829" max="2829" width="16.85546875" style="7" customWidth="1"/>
    <col min="2830" max="2830" width="9.140625" style="7"/>
    <col min="2831" max="2831" width="10.140625" style="7" bestFit="1" customWidth="1"/>
    <col min="2832" max="2832" width="9.85546875" style="7" bestFit="1" customWidth="1"/>
    <col min="2833" max="3074" width="9.140625" style="7"/>
    <col min="3075" max="3075" width="47" style="7" customWidth="1"/>
    <col min="3076" max="3076" width="7.140625" style="7" customWidth="1"/>
    <col min="3077" max="3077" width="7.7109375" style="7" customWidth="1"/>
    <col min="3078" max="3078" width="13.140625" style="7" customWidth="1"/>
    <col min="3079" max="3079" width="8.42578125" style="7" customWidth="1"/>
    <col min="3080" max="3080" width="13.42578125" style="7" customWidth="1"/>
    <col min="3081" max="3081" width="9.42578125" style="7" customWidth="1"/>
    <col min="3082" max="3082" width="10.28515625" style="7" customWidth="1"/>
    <col min="3083" max="3083" width="10" style="7" customWidth="1"/>
    <col min="3084" max="3084" width="9.140625" style="7" customWidth="1"/>
    <col min="3085" max="3085" width="16.85546875" style="7" customWidth="1"/>
    <col min="3086" max="3086" width="9.140625" style="7"/>
    <col min="3087" max="3087" width="10.140625" style="7" bestFit="1" customWidth="1"/>
    <col min="3088" max="3088" width="9.85546875" style="7" bestFit="1" customWidth="1"/>
    <col min="3089" max="3330" width="9.140625" style="7"/>
    <col min="3331" max="3331" width="47" style="7" customWidth="1"/>
    <col min="3332" max="3332" width="7.140625" style="7" customWidth="1"/>
    <col min="3333" max="3333" width="7.7109375" style="7" customWidth="1"/>
    <col min="3334" max="3334" width="13.140625" style="7" customWidth="1"/>
    <col min="3335" max="3335" width="8.42578125" style="7" customWidth="1"/>
    <col min="3336" max="3336" width="13.42578125" style="7" customWidth="1"/>
    <col min="3337" max="3337" width="9.42578125" style="7" customWidth="1"/>
    <col min="3338" max="3338" width="10.28515625" style="7" customWidth="1"/>
    <col min="3339" max="3339" width="10" style="7" customWidth="1"/>
    <col min="3340" max="3340" width="9.140625" style="7" customWidth="1"/>
    <col min="3341" max="3341" width="16.85546875" style="7" customWidth="1"/>
    <col min="3342" max="3342" width="9.140625" style="7"/>
    <col min="3343" max="3343" width="10.140625" style="7" bestFit="1" customWidth="1"/>
    <col min="3344" max="3344" width="9.85546875" style="7" bestFit="1" customWidth="1"/>
    <col min="3345" max="3586" width="9.140625" style="7"/>
    <col min="3587" max="3587" width="47" style="7" customWidth="1"/>
    <col min="3588" max="3588" width="7.140625" style="7" customWidth="1"/>
    <col min="3589" max="3589" width="7.7109375" style="7" customWidth="1"/>
    <col min="3590" max="3590" width="13.140625" style="7" customWidth="1"/>
    <col min="3591" max="3591" width="8.42578125" style="7" customWidth="1"/>
    <col min="3592" max="3592" width="13.42578125" style="7" customWidth="1"/>
    <col min="3593" max="3593" width="9.42578125" style="7" customWidth="1"/>
    <col min="3594" max="3594" width="10.28515625" style="7" customWidth="1"/>
    <col min="3595" max="3595" width="10" style="7" customWidth="1"/>
    <col min="3596" max="3596" width="9.140625" style="7" customWidth="1"/>
    <col min="3597" max="3597" width="16.85546875" style="7" customWidth="1"/>
    <col min="3598" max="3598" width="9.140625" style="7"/>
    <col min="3599" max="3599" width="10.140625" style="7" bestFit="1" customWidth="1"/>
    <col min="3600" max="3600" width="9.85546875" style="7" bestFit="1" customWidth="1"/>
    <col min="3601" max="3842" width="9.140625" style="7"/>
    <col min="3843" max="3843" width="47" style="7" customWidth="1"/>
    <col min="3844" max="3844" width="7.140625" style="7" customWidth="1"/>
    <col min="3845" max="3845" width="7.7109375" style="7" customWidth="1"/>
    <col min="3846" max="3846" width="13.140625" style="7" customWidth="1"/>
    <col min="3847" max="3847" width="8.42578125" style="7" customWidth="1"/>
    <col min="3848" max="3848" width="13.42578125" style="7" customWidth="1"/>
    <col min="3849" max="3849" width="9.42578125" style="7" customWidth="1"/>
    <col min="3850" max="3850" width="10.28515625" style="7" customWidth="1"/>
    <col min="3851" max="3851" width="10" style="7" customWidth="1"/>
    <col min="3852" max="3852" width="9.140625" style="7" customWidth="1"/>
    <col min="3853" max="3853" width="16.85546875" style="7" customWidth="1"/>
    <col min="3854" max="3854" width="9.140625" style="7"/>
    <col min="3855" max="3855" width="10.140625" style="7" bestFit="1" customWidth="1"/>
    <col min="3856" max="3856" width="9.85546875" style="7" bestFit="1" customWidth="1"/>
    <col min="3857" max="4098" width="9.140625" style="7"/>
    <col min="4099" max="4099" width="47" style="7" customWidth="1"/>
    <col min="4100" max="4100" width="7.140625" style="7" customWidth="1"/>
    <col min="4101" max="4101" width="7.7109375" style="7" customWidth="1"/>
    <col min="4102" max="4102" width="13.140625" style="7" customWidth="1"/>
    <col min="4103" max="4103" width="8.42578125" style="7" customWidth="1"/>
    <col min="4104" max="4104" width="13.42578125" style="7" customWidth="1"/>
    <col min="4105" max="4105" width="9.42578125" style="7" customWidth="1"/>
    <col min="4106" max="4106" width="10.28515625" style="7" customWidth="1"/>
    <col min="4107" max="4107" width="10" style="7" customWidth="1"/>
    <col min="4108" max="4108" width="9.140625" style="7" customWidth="1"/>
    <col min="4109" max="4109" width="16.85546875" style="7" customWidth="1"/>
    <col min="4110" max="4110" width="9.140625" style="7"/>
    <col min="4111" max="4111" width="10.140625" style="7" bestFit="1" customWidth="1"/>
    <col min="4112" max="4112" width="9.85546875" style="7" bestFit="1" customWidth="1"/>
    <col min="4113" max="4354" width="9.140625" style="7"/>
    <col min="4355" max="4355" width="47" style="7" customWidth="1"/>
    <col min="4356" max="4356" width="7.140625" style="7" customWidth="1"/>
    <col min="4357" max="4357" width="7.7109375" style="7" customWidth="1"/>
    <col min="4358" max="4358" width="13.140625" style="7" customWidth="1"/>
    <col min="4359" max="4359" width="8.42578125" style="7" customWidth="1"/>
    <col min="4360" max="4360" width="13.42578125" style="7" customWidth="1"/>
    <col min="4361" max="4361" width="9.42578125" style="7" customWidth="1"/>
    <col min="4362" max="4362" width="10.28515625" style="7" customWidth="1"/>
    <col min="4363" max="4363" width="10" style="7" customWidth="1"/>
    <col min="4364" max="4364" width="9.140625" style="7" customWidth="1"/>
    <col min="4365" max="4365" width="16.85546875" style="7" customWidth="1"/>
    <col min="4366" max="4366" width="9.140625" style="7"/>
    <col min="4367" max="4367" width="10.140625" style="7" bestFit="1" customWidth="1"/>
    <col min="4368" max="4368" width="9.85546875" style="7" bestFit="1" customWidth="1"/>
    <col min="4369" max="4610" width="9.140625" style="7"/>
    <col min="4611" max="4611" width="47" style="7" customWidth="1"/>
    <col min="4612" max="4612" width="7.140625" style="7" customWidth="1"/>
    <col min="4613" max="4613" width="7.7109375" style="7" customWidth="1"/>
    <col min="4614" max="4614" width="13.140625" style="7" customWidth="1"/>
    <col min="4615" max="4615" width="8.42578125" style="7" customWidth="1"/>
    <col min="4616" max="4616" width="13.42578125" style="7" customWidth="1"/>
    <col min="4617" max="4617" width="9.42578125" style="7" customWidth="1"/>
    <col min="4618" max="4618" width="10.28515625" style="7" customWidth="1"/>
    <col min="4619" max="4619" width="10" style="7" customWidth="1"/>
    <col min="4620" max="4620" width="9.140625" style="7" customWidth="1"/>
    <col min="4621" max="4621" width="16.85546875" style="7" customWidth="1"/>
    <col min="4622" max="4622" width="9.140625" style="7"/>
    <col min="4623" max="4623" width="10.140625" style="7" bestFit="1" customWidth="1"/>
    <col min="4624" max="4624" width="9.85546875" style="7" bestFit="1" customWidth="1"/>
    <col min="4625" max="4866" width="9.140625" style="7"/>
    <col min="4867" max="4867" width="47" style="7" customWidth="1"/>
    <col min="4868" max="4868" width="7.140625" style="7" customWidth="1"/>
    <col min="4869" max="4869" width="7.7109375" style="7" customWidth="1"/>
    <col min="4870" max="4870" width="13.140625" style="7" customWidth="1"/>
    <col min="4871" max="4871" width="8.42578125" style="7" customWidth="1"/>
    <col min="4872" max="4872" width="13.42578125" style="7" customWidth="1"/>
    <col min="4873" max="4873" width="9.42578125" style="7" customWidth="1"/>
    <col min="4874" max="4874" width="10.28515625" style="7" customWidth="1"/>
    <col min="4875" max="4875" width="10" style="7" customWidth="1"/>
    <col min="4876" max="4876" width="9.140625" style="7" customWidth="1"/>
    <col min="4877" max="4877" width="16.85546875" style="7" customWidth="1"/>
    <col min="4878" max="4878" width="9.140625" style="7"/>
    <col min="4879" max="4879" width="10.140625" style="7" bestFit="1" customWidth="1"/>
    <col min="4880" max="4880" width="9.85546875" style="7" bestFit="1" customWidth="1"/>
    <col min="4881" max="5122" width="9.140625" style="7"/>
    <col min="5123" max="5123" width="47" style="7" customWidth="1"/>
    <col min="5124" max="5124" width="7.140625" style="7" customWidth="1"/>
    <col min="5125" max="5125" width="7.7109375" style="7" customWidth="1"/>
    <col min="5126" max="5126" width="13.140625" style="7" customWidth="1"/>
    <col min="5127" max="5127" width="8.42578125" style="7" customWidth="1"/>
    <col min="5128" max="5128" width="13.42578125" style="7" customWidth="1"/>
    <col min="5129" max="5129" width="9.42578125" style="7" customWidth="1"/>
    <col min="5130" max="5130" width="10.28515625" style="7" customWidth="1"/>
    <col min="5131" max="5131" width="10" style="7" customWidth="1"/>
    <col min="5132" max="5132" width="9.140625" style="7" customWidth="1"/>
    <col min="5133" max="5133" width="16.85546875" style="7" customWidth="1"/>
    <col min="5134" max="5134" width="9.140625" style="7"/>
    <col min="5135" max="5135" width="10.140625" style="7" bestFit="1" customWidth="1"/>
    <col min="5136" max="5136" width="9.85546875" style="7" bestFit="1" customWidth="1"/>
    <col min="5137" max="5378" width="9.140625" style="7"/>
    <col min="5379" max="5379" width="47" style="7" customWidth="1"/>
    <col min="5380" max="5380" width="7.140625" style="7" customWidth="1"/>
    <col min="5381" max="5381" width="7.7109375" style="7" customWidth="1"/>
    <col min="5382" max="5382" width="13.140625" style="7" customWidth="1"/>
    <col min="5383" max="5383" width="8.42578125" style="7" customWidth="1"/>
    <col min="5384" max="5384" width="13.42578125" style="7" customWidth="1"/>
    <col min="5385" max="5385" width="9.42578125" style="7" customWidth="1"/>
    <col min="5386" max="5386" width="10.28515625" style="7" customWidth="1"/>
    <col min="5387" max="5387" width="10" style="7" customWidth="1"/>
    <col min="5388" max="5388" width="9.140625" style="7" customWidth="1"/>
    <col min="5389" max="5389" width="16.85546875" style="7" customWidth="1"/>
    <col min="5390" max="5390" width="9.140625" style="7"/>
    <col min="5391" max="5391" width="10.140625" style="7" bestFit="1" customWidth="1"/>
    <col min="5392" max="5392" width="9.85546875" style="7" bestFit="1" customWidth="1"/>
    <col min="5393" max="5634" width="9.140625" style="7"/>
    <col min="5635" max="5635" width="47" style="7" customWidth="1"/>
    <col min="5636" max="5636" width="7.140625" style="7" customWidth="1"/>
    <col min="5637" max="5637" width="7.7109375" style="7" customWidth="1"/>
    <col min="5638" max="5638" width="13.140625" style="7" customWidth="1"/>
    <col min="5639" max="5639" width="8.42578125" style="7" customWidth="1"/>
    <col min="5640" max="5640" width="13.42578125" style="7" customWidth="1"/>
    <col min="5641" max="5641" width="9.42578125" style="7" customWidth="1"/>
    <col min="5642" max="5642" width="10.28515625" style="7" customWidth="1"/>
    <col min="5643" max="5643" width="10" style="7" customWidth="1"/>
    <col min="5644" max="5644" width="9.140625" style="7" customWidth="1"/>
    <col min="5645" max="5645" width="16.85546875" style="7" customWidth="1"/>
    <col min="5646" max="5646" width="9.140625" style="7"/>
    <col min="5647" max="5647" width="10.140625" style="7" bestFit="1" customWidth="1"/>
    <col min="5648" max="5648" width="9.85546875" style="7" bestFit="1" customWidth="1"/>
    <col min="5649" max="5890" width="9.140625" style="7"/>
    <col min="5891" max="5891" width="47" style="7" customWidth="1"/>
    <col min="5892" max="5892" width="7.140625" style="7" customWidth="1"/>
    <col min="5893" max="5893" width="7.7109375" style="7" customWidth="1"/>
    <col min="5894" max="5894" width="13.140625" style="7" customWidth="1"/>
    <col min="5895" max="5895" width="8.42578125" style="7" customWidth="1"/>
    <col min="5896" max="5896" width="13.42578125" style="7" customWidth="1"/>
    <col min="5897" max="5897" width="9.42578125" style="7" customWidth="1"/>
    <col min="5898" max="5898" width="10.28515625" style="7" customWidth="1"/>
    <col min="5899" max="5899" width="10" style="7" customWidth="1"/>
    <col min="5900" max="5900" width="9.140625" style="7" customWidth="1"/>
    <col min="5901" max="5901" width="16.85546875" style="7" customWidth="1"/>
    <col min="5902" max="5902" width="9.140625" style="7"/>
    <col min="5903" max="5903" width="10.140625" style="7" bestFit="1" customWidth="1"/>
    <col min="5904" max="5904" width="9.85546875" style="7" bestFit="1" customWidth="1"/>
    <col min="5905" max="6146" width="9.140625" style="7"/>
    <col min="6147" max="6147" width="47" style="7" customWidth="1"/>
    <col min="6148" max="6148" width="7.140625" style="7" customWidth="1"/>
    <col min="6149" max="6149" width="7.7109375" style="7" customWidth="1"/>
    <col min="6150" max="6150" width="13.140625" style="7" customWidth="1"/>
    <col min="6151" max="6151" width="8.42578125" style="7" customWidth="1"/>
    <col min="6152" max="6152" width="13.42578125" style="7" customWidth="1"/>
    <col min="6153" max="6153" width="9.42578125" style="7" customWidth="1"/>
    <col min="6154" max="6154" width="10.28515625" style="7" customWidth="1"/>
    <col min="6155" max="6155" width="10" style="7" customWidth="1"/>
    <col min="6156" max="6156" width="9.140625" style="7" customWidth="1"/>
    <col min="6157" max="6157" width="16.85546875" style="7" customWidth="1"/>
    <col min="6158" max="6158" width="9.140625" style="7"/>
    <col min="6159" max="6159" width="10.140625" style="7" bestFit="1" customWidth="1"/>
    <col min="6160" max="6160" width="9.85546875" style="7" bestFit="1" customWidth="1"/>
    <col min="6161" max="6402" width="9.140625" style="7"/>
    <col min="6403" max="6403" width="47" style="7" customWidth="1"/>
    <col min="6404" max="6404" width="7.140625" style="7" customWidth="1"/>
    <col min="6405" max="6405" width="7.7109375" style="7" customWidth="1"/>
    <col min="6406" max="6406" width="13.140625" style="7" customWidth="1"/>
    <col min="6407" max="6407" width="8.42578125" style="7" customWidth="1"/>
    <col min="6408" max="6408" width="13.42578125" style="7" customWidth="1"/>
    <col min="6409" max="6409" width="9.42578125" style="7" customWidth="1"/>
    <col min="6410" max="6410" width="10.28515625" style="7" customWidth="1"/>
    <col min="6411" max="6411" width="10" style="7" customWidth="1"/>
    <col min="6412" max="6412" width="9.140625" style="7" customWidth="1"/>
    <col min="6413" max="6413" width="16.85546875" style="7" customWidth="1"/>
    <col min="6414" max="6414" width="9.140625" style="7"/>
    <col min="6415" max="6415" width="10.140625" style="7" bestFit="1" customWidth="1"/>
    <col min="6416" max="6416" width="9.85546875" style="7" bestFit="1" customWidth="1"/>
    <col min="6417" max="6658" width="9.140625" style="7"/>
    <col min="6659" max="6659" width="47" style="7" customWidth="1"/>
    <col min="6660" max="6660" width="7.140625" style="7" customWidth="1"/>
    <col min="6661" max="6661" width="7.7109375" style="7" customWidth="1"/>
    <col min="6662" max="6662" width="13.140625" style="7" customWidth="1"/>
    <col min="6663" max="6663" width="8.42578125" style="7" customWidth="1"/>
    <col min="6664" max="6664" width="13.42578125" style="7" customWidth="1"/>
    <col min="6665" max="6665" width="9.42578125" style="7" customWidth="1"/>
    <col min="6666" max="6666" width="10.28515625" style="7" customWidth="1"/>
    <col min="6667" max="6667" width="10" style="7" customWidth="1"/>
    <col min="6668" max="6668" width="9.140625" style="7" customWidth="1"/>
    <col min="6669" max="6669" width="16.85546875" style="7" customWidth="1"/>
    <col min="6670" max="6670" width="9.140625" style="7"/>
    <col min="6671" max="6671" width="10.140625" style="7" bestFit="1" customWidth="1"/>
    <col min="6672" max="6672" width="9.85546875" style="7" bestFit="1" customWidth="1"/>
    <col min="6673" max="6914" width="9.140625" style="7"/>
    <col min="6915" max="6915" width="47" style="7" customWidth="1"/>
    <col min="6916" max="6916" width="7.140625" style="7" customWidth="1"/>
    <col min="6917" max="6917" width="7.7109375" style="7" customWidth="1"/>
    <col min="6918" max="6918" width="13.140625" style="7" customWidth="1"/>
    <col min="6919" max="6919" width="8.42578125" style="7" customWidth="1"/>
    <col min="6920" max="6920" width="13.42578125" style="7" customWidth="1"/>
    <col min="6921" max="6921" width="9.42578125" style="7" customWidth="1"/>
    <col min="6922" max="6922" width="10.28515625" style="7" customWidth="1"/>
    <col min="6923" max="6923" width="10" style="7" customWidth="1"/>
    <col min="6924" max="6924" width="9.140625" style="7" customWidth="1"/>
    <col min="6925" max="6925" width="16.85546875" style="7" customWidth="1"/>
    <col min="6926" max="6926" width="9.140625" style="7"/>
    <col min="6927" max="6927" width="10.140625" style="7" bestFit="1" customWidth="1"/>
    <col min="6928" max="6928" width="9.85546875" style="7" bestFit="1" customWidth="1"/>
    <col min="6929" max="7170" width="9.140625" style="7"/>
    <col min="7171" max="7171" width="47" style="7" customWidth="1"/>
    <col min="7172" max="7172" width="7.140625" style="7" customWidth="1"/>
    <col min="7173" max="7173" width="7.7109375" style="7" customWidth="1"/>
    <col min="7174" max="7174" width="13.140625" style="7" customWidth="1"/>
    <col min="7175" max="7175" width="8.42578125" style="7" customWidth="1"/>
    <col min="7176" max="7176" width="13.42578125" style="7" customWidth="1"/>
    <col min="7177" max="7177" width="9.42578125" style="7" customWidth="1"/>
    <col min="7178" max="7178" width="10.28515625" style="7" customWidth="1"/>
    <col min="7179" max="7179" width="10" style="7" customWidth="1"/>
    <col min="7180" max="7180" width="9.140625" style="7" customWidth="1"/>
    <col min="7181" max="7181" width="16.85546875" style="7" customWidth="1"/>
    <col min="7182" max="7182" width="9.140625" style="7"/>
    <col min="7183" max="7183" width="10.140625" style="7" bestFit="1" customWidth="1"/>
    <col min="7184" max="7184" width="9.85546875" style="7" bestFit="1" customWidth="1"/>
    <col min="7185" max="7426" width="9.140625" style="7"/>
    <col min="7427" max="7427" width="47" style="7" customWidth="1"/>
    <col min="7428" max="7428" width="7.140625" style="7" customWidth="1"/>
    <col min="7429" max="7429" width="7.7109375" style="7" customWidth="1"/>
    <col min="7430" max="7430" width="13.140625" style="7" customWidth="1"/>
    <col min="7431" max="7431" width="8.42578125" style="7" customWidth="1"/>
    <col min="7432" max="7432" width="13.42578125" style="7" customWidth="1"/>
    <col min="7433" max="7433" width="9.42578125" style="7" customWidth="1"/>
    <col min="7434" max="7434" width="10.28515625" style="7" customWidth="1"/>
    <col min="7435" max="7435" width="10" style="7" customWidth="1"/>
    <col min="7436" max="7436" width="9.140625" style="7" customWidth="1"/>
    <col min="7437" max="7437" width="16.85546875" style="7" customWidth="1"/>
    <col min="7438" max="7438" width="9.140625" style="7"/>
    <col min="7439" max="7439" width="10.140625" style="7" bestFit="1" customWidth="1"/>
    <col min="7440" max="7440" width="9.85546875" style="7" bestFit="1" customWidth="1"/>
    <col min="7441" max="7682" width="9.140625" style="7"/>
    <col min="7683" max="7683" width="47" style="7" customWidth="1"/>
    <col min="7684" max="7684" width="7.140625" style="7" customWidth="1"/>
    <col min="7685" max="7685" width="7.7109375" style="7" customWidth="1"/>
    <col min="7686" max="7686" width="13.140625" style="7" customWidth="1"/>
    <col min="7687" max="7687" width="8.42578125" style="7" customWidth="1"/>
    <col min="7688" max="7688" width="13.42578125" style="7" customWidth="1"/>
    <col min="7689" max="7689" width="9.42578125" style="7" customWidth="1"/>
    <col min="7690" max="7690" width="10.28515625" style="7" customWidth="1"/>
    <col min="7691" max="7691" width="10" style="7" customWidth="1"/>
    <col min="7692" max="7692" width="9.140625" style="7" customWidth="1"/>
    <col min="7693" max="7693" width="16.85546875" style="7" customWidth="1"/>
    <col min="7694" max="7694" width="9.140625" style="7"/>
    <col min="7695" max="7695" width="10.140625" style="7" bestFit="1" customWidth="1"/>
    <col min="7696" max="7696" width="9.85546875" style="7" bestFit="1" customWidth="1"/>
    <col min="7697" max="7938" width="9.140625" style="7"/>
    <col min="7939" max="7939" width="47" style="7" customWidth="1"/>
    <col min="7940" max="7940" width="7.140625" style="7" customWidth="1"/>
    <col min="7941" max="7941" width="7.7109375" style="7" customWidth="1"/>
    <col min="7942" max="7942" width="13.140625" style="7" customWidth="1"/>
    <col min="7943" max="7943" width="8.42578125" style="7" customWidth="1"/>
    <col min="7944" max="7944" width="13.42578125" style="7" customWidth="1"/>
    <col min="7945" max="7945" width="9.42578125" style="7" customWidth="1"/>
    <col min="7946" max="7946" width="10.28515625" style="7" customWidth="1"/>
    <col min="7947" max="7947" width="10" style="7" customWidth="1"/>
    <col min="7948" max="7948" width="9.140625" style="7" customWidth="1"/>
    <col min="7949" max="7949" width="16.85546875" style="7" customWidth="1"/>
    <col min="7950" max="7950" width="9.140625" style="7"/>
    <col min="7951" max="7951" width="10.140625" style="7" bestFit="1" customWidth="1"/>
    <col min="7952" max="7952" width="9.85546875" style="7" bestFit="1" customWidth="1"/>
    <col min="7953" max="8194" width="9.140625" style="7"/>
    <col min="8195" max="8195" width="47" style="7" customWidth="1"/>
    <col min="8196" max="8196" width="7.140625" style="7" customWidth="1"/>
    <col min="8197" max="8197" width="7.7109375" style="7" customWidth="1"/>
    <col min="8198" max="8198" width="13.140625" style="7" customWidth="1"/>
    <col min="8199" max="8199" width="8.42578125" style="7" customWidth="1"/>
    <col min="8200" max="8200" width="13.42578125" style="7" customWidth="1"/>
    <col min="8201" max="8201" width="9.42578125" style="7" customWidth="1"/>
    <col min="8202" max="8202" width="10.28515625" style="7" customWidth="1"/>
    <col min="8203" max="8203" width="10" style="7" customWidth="1"/>
    <col min="8204" max="8204" width="9.140625" style="7" customWidth="1"/>
    <col min="8205" max="8205" width="16.85546875" style="7" customWidth="1"/>
    <col min="8206" max="8206" width="9.140625" style="7"/>
    <col min="8207" max="8207" width="10.140625" style="7" bestFit="1" customWidth="1"/>
    <col min="8208" max="8208" width="9.85546875" style="7" bestFit="1" customWidth="1"/>
    <col min="8209" max="8450" width="9.140625" style="7"/>
    <col min="8451" max="8451" width="47" style="7" customWidth="1"/>
    <col min="8452" max="8452" width="7.140625" style="7" customWidth="1"/>
    <col min="8453" max="8453" width="7.7109375" style="7" customWidth="1"/>
    <col min="8454" max="8454" width="13.140625" style="7" customWidth="1"/>
    <col min="8455" max="8455" width="8.42578125" style="7" customWidth="1"/>
    <col min="8456" max="8456" width="13.42578125" style="7" customWidth="1"/>
    <col min="8457" max="8457" width="9.42578125" style="7" customWidth="1"/>
    <col min="8458" max="8458" width="10.28515625" style="7" customWidth="1"/>
    <col min="8459" max="8459" width="10" style="7" customWidth="1"/>
    <col min="8460" max="8460" width="9.140625" style="7" customWidth="1"/>
    <col min="8461" max="8461" width="16.85546875" style="7" customWidth="1"/>
    <col min="8462" max="8462" width="9.140625" style="7"/>
    <col min="8463" max="8463" width="10.140625" style="7" bestFit="1" customWidth="1"/>
    <col min="8464" max="8464" width="9.85546875" style="7" bestFit="1" customWidth="1"/>
    <col min="8465" max="8706" width="9.140625" style="7"/>
    <col min="8707" max="8707" width="47" style="7" customWidth="1"/>
    <col min="8708" max="8708" width="7.140625" style="7" customWidth="1"/>
    <col min="8709" max="8709" width="7.7109375" style="7" customWidth="1"/>
    <col min="8710" max="8710" width="13.140625" style="7" customWidth="1"/>
    <col min="8711" max="8711" width="8.42578125" style="7" customWidth="1"/>
    <col min="8712" max="8712" width="13.42578125" style="7" customWidth="1"/>
    <col min="8713" max="8713" width="9.42578125" style="7" customWidth="1"/>
    <col min="8714" max="8714" width="10.28515625" style="7" customWidth="1"/>
    <col min="8715" max="8715" width="10" style="7" customWidth="1"/>
    <col min="8716" max="8716" width="9.140625" style="7" customWidth="1"/>
    <col min="8717" max="8717" width="16.85546875" style="7" customWidth="1"/>
    <col min="8718" max="8718" width="9.140625" style="7"/>
    <col min="8719" max="8719" width="10.140625" style="7" bestFit="1" customWidth="1"/>
    <col min="8720" max="8720" width="9.85546875" style="7" bestFit="1" customWidth="1"/>
    <col min="8721" max="8962" width="9.140625" style="7"/>
    <col min="8963" max="8963" width="47" style="7" customWidth="1"/>
    <col min="8964" max="8964" width="7.140625" style="7" customWidth="1"/>
    <col min="8965" max="8965" width="7.7109375" style="7" customWidth="1"/>
    <col min="8966" max="8966" width="13.140625" style="7" customWidth="1"/>
    <col min="8967" max="8967" width="8.42578125" style="7" customWidth="1"/>
    <col min="8968" max="8968" width="13.42578125" style="7" customWidth="1"/>
    <col min="8969" max="8969" width="9.42578125" style="7" customWidth="1"/>
    <col min="8970" max="8970" width="10.28515625" style="7" customWidth="1"/>
    <col min="8971" max="8971" width="10" style="7" customWidth="1"/>
    <col min="8972" max="8972" width="9.140625" style="7" customWidth="1"/>
    <col min="8973" max="8973" width="16.85546875" style="7" customWidth="1"/>
    <col min="8974" max="8974" width="9.140625" style="7"/>
    <col min="8975" max="8975" width="10.140625" style="7" bestFit="1" customWidth="1"/>
    <col min="8976" max="8976" width="9.85546875" style="7" bestFit="1" customWidth="1"/>
    <col min="8977" max="9218" width="9.140625" style="7"/>
    <col min="9219" max="9219" width="47" style="7" customWidth="1"/>
    <col min="9220" max="9220" width="7.140625" style="7" customWidth="1"/>
    <col min="9221" max="9221" width="7.7109375" style="7" customWidth="1"/>
    <col min="9222" max="9222" width="13.140625" style="7" customWidth="1"/>
    <col min="9223" max="9223" width="8.42578125" style="7" customWidth="1"/>
    <col min="9224" max="9224" width="13.42578125" style="7" customWidth="1"/>
    <col min="9225" max="9225" width="9.42578125" style="7" customWidth="1"/>
    <col min="9226" max="9226" width="10.28515625" style="7" customWidth="1"/>
    <col min="9227" max="9227" width="10" style="7" customWidth="1"/>
    <col min="9228" max="9228" width="9.140625" style="7" customWidth="1"/>
    <col min="9229" max="9229" width="16.85546875" style="7" customWidth="1"/>
    <col min="9230" max="9230" width="9.140625" style="7"/>
    <col min="9231" max="9231" width="10.140625" style="7" bestFit="1" customWidth="1"/>
    <col min="9232" max="9232" width="9.85546875" style="7" bestFit="1" customWidth="1"/>
    <col min="9233" max="9474" width="9.140625" style="7"/>
    <col min="9475" max="9475" width="47" style="7" customWidth="1"/>
    <col min="9476" max="9476" width="7.140625" style="7" customWidth="1"/>
    <col min="9477" max="9477" width="7.7109375" style="7" customWidth="1"/>
    <col min="9478" max="9478" width="13.140625" style="7" customWidth="1"/>
    <col min="9479" max="9479" width="8.42578125" style="7" customWidth="1"/>
    <col min="9480" max="9480" width="13.42578125" style="7" customWidth="1"/>
    <col min="9481" max="9481" width="9.42578125" style="7" customWidth="1"/>
    <col min="9482" max="9482" width="10.28515625" style="7" customWidth="1"/>
    <col min="9483" max="9483" width="10" style="7" customWidth="1"/>
    <col min="9484" max="9484" width="9.140625" style="7" customWidth="1"/>
    <col min="9485" max="9485" width="16.85546875" style="7" customWidth="1"/>
    <col min="9486" max="9486" width="9.140625" style="7"/>
    <col min="9487" max="9487" width="10.140625" style="7" bestFit="1" customWidth="1"/>
    <col min="9488" max="9488" width="9.85546875" style="7" bestFit="1" customWidth="1"/>
    <col min="9489" max="9730" width="9.140625" style="7"/>
    <col min="9731" max="9731" width="47" style="7" customWidth="1"/>
    <col min="9732" max="9732" width="7.140625" style="7" customWidth="1"/>
    <col min="9733" max="9733" width="7.7109375" style="7" customWidth="1"/>
    <col min="9734" max="9734" width="13.140625" style="7" customWidth="1"/>
    <col min="9735" max="9735" width="8.42578125" style="7" customWidth="1"/>
    <col min="9736" max="9736" width="13.42578125" style="7" customWidth="1"/>
    <col min="9737" max="9737" width="9.42578125" style="7" customWidth="1"/>
    <col min="9738" max="9738" width="10.28515625" style="7" customWidth="1"/>
    <col min="9739" max="9739" width="10" style="7" customWidth="1"/>
    <col min="9740" max="9740" width="9.140625" style="7" customWidth="1"/>
    <col min="9741" max="9741" width="16.85546875" style="7" customWidth="1"/>
    <col min="9742" max="9742" width="9.140625" style="7"/>
    <col min="9743" max="9743" width="10.140625" style="7" bestFit="1" customWidth="1"/>
    <col min="9744" max="9744" width="9.85546875" style="7" bestFit="1" customWidth="1"/>
    <col min="9745" max="9986" width="9.140625" style="7"/>
    <col min="9987" max="9987" width="47" style="7" customWidth="1"/>
    <col min="9988" max="9988" width="7.140625" style="7" customWidth="1"/>
    <col min="9989" max="9989" width="7.7109375" style="7" customWidth="1"/>
    <col min="9990" max="9990" width="13.140625" style="7" customWidth="1"/>
    <col min="9991" max="9991" width="8.42578125" style="7" customWidth="1"/>
    <col min="9992" max="9992" width="13.42578125" style="7" customWidth="1"/>
    <col min="9993" max="9993" width="9.42578125" style="7" customWidth="1"/>
    <col min="9994" max="9994" width="10.28515625" style="7" customWidth="1"/>
    <col min="9995" max="9995" width="10" style="7" customWidth="1"/>
    <col min="9996" max="9996" width="9.140625" style="7" customWidth="1"/>
    <col min="9997" max="9997" width="16.85546875" style="7" customWidth="1"/>
    <col min="9998" max="9998" width="9.140625" style="7"/>
    <col min="9999" max="9999" width="10.140625" style="7" bestFit="1" customWidth="1"/>
    <col min="10000" max="10000" width="9.85546875" style="7" bestFit="1" customWidth="1"/>
    <col min="10001" max="10242" width="9.140625" style="7"/>
    <col min="10243" max="10243" width="47" style="7" customWidth="1"/>
    <col min="10244" max="10244" width="7.140625" style="7" customWidth="1"/>
    <col min="10245" max="10245" width="7.7109375" style="7" customWidth="1"/>
    <col min="10246" max="10246" width="13.140625" style="7" customWidth="1"/>
    <col min="10247" max="10247" width="8.42578125" style="7" customWidth="1"/>
    <col min="10248" max="10248" width="13.42578125" style="7" customWidth="1"/>
    <col min="10249" max="10249" width="9.42578125" style="7" customWidth="1"/>
    <col min="10250" max="10250" width="10.28515625" style="7" customWidth="1"/>
    <col min="10251" max="10251" width="10" style="7" customWidth="1"/>
    <col min="10252" max="10252" width="9.140625" style="7" customWidth="1"/>
    <col min="10253" max="10253" width="16.85546875" style="7" customWidth="1"/>
    <col min="10254" max="10254" width="9.140625" style="7"/>
    <col min="10255" max="10255" width="10.140625" style="7" bestFit="1" customWidth="1"/>
    <col min="10256" max="10256" width="9.85546875" style="7" bestFit="1" customWidth="1"/>
    <col min="10257" max="10498" width="9.140625" style="7"/>
    <col min="10499" max="10499" width="47" style="7" customWidth="1"/>
    <col min="10500" max="10500" width="7.140625" style="7" customWidth="1"/>
    <col min="10501" max="10501" width="7.7109375" style="7" customWidth="1"/>
    <col min="10502" max="10502" width="13.140625" style="7" customWidth="1"/>
    <col min="10503" max="10503" width="8.42578125" style="7" customWidth="1"/>
    <col min="10504" max="10504" width="13.42578125" style="7" customWidth="1"/>
    <col min="10505" max="10505" width="9.42578125" style="7" customWidth="1"/>
    <col min="10506" max="10506" width="10.28515625" style="7" customWidth="1"/>
    <col min="10507" max="10507" width="10" style="7" customWidth="1"/>
    <col min="10508" max="10508" width="9.140625" style="7" customWidth="1"/>
    <col min="10509" max="10509" width="16.85546875" style="7" customWidth="1"/>
    <col min="10510" max="10510" width="9.140625" style="7"/>
    <col min="10511" max="10511" width="10.140625" style="7" bestFit="1" customWidth="1"/>
    <col min="10512" max="10512" width="9.85546875" style="7" bestFit="1" customWidth="1"/>
    <col min="10513" max="10754" width="9.140625" style="7"/>
    <col min="10755" max="10755" width="47" style="7" customWidth="1"/>
    <col min="10756" max="10756" width="7.140625" style="7" customWidth="1"/>
    <col min="10757" max="10757" width="7.7109375" style="7" customWidth="1"/>
    <col min="10758" max="10758" width="13.140625" style="7" customWidth="1"/>
    <col min="10759" max="10759" width="8.42578125" style="7" customWidth="1"/>
    <col min="10760" max="10760" width="13.42578125" style="7" customWidth="1"/>
    <col min="10761" max="10761" width="9.42578125" style="7" customWidth="1"/>
    <col min="10762" max="10762" width="10.28515625" style="7" customWidth="1"/>
    <col min="10763" max="10763" width="10" style="7" customWidth="1"/>
    <col min="10764" max="10764" width="9.140625" style="7" customWidth="1"/>
    <col min="10765" max="10765" width="16.85546875" style="7" customWidth="1"/>
    <col min="10766" max="10766" width="9.140625" style="7"/>
    <col min="10767" max="10767" width="10.140625" style="7" bestFit="1" customWidth="1"/>
    <col min="10768" max="10768" width="9.85546875" style="7" bestFit="1" customWidth="1"/>
    <col min="10769" max="11010" width="9.140625" style="7"/>
    <col min="11011" max="11011" width="47" style="7" customWidth="1"/>
    <col min="11012" max="11012" width="7.140625" style="7" customWidth="1"/>
    <col min="11013" max="11013" width="7.7109375" style="7" customWidth="1"/>
    <col min="11014" max="11014" width="13.140625" style="7" customWidth="1"/>
    <col min="11015" max="11015" width="8.42578125" style="7" customWidth="1"/>
    <col min="11016" max="11016" width="13.42578125" style="7" customWidth="1"/>
    <col min="11017" max="11017" width="9.42578125" style="7" customWidth="1"/>
    <col min="11018" max="11018" width="10.28515625" style="7" customWidth="1"/>
    <col min="11019" max="11019" width="10" style="7" customWidth="1"/>
    <col min="11020" max="11020" width="9.140625" style="7" customWidth="1"/>
    <col min="11021" max="11021" width="16.85546875" style="7" customWidth="1"/>
    <col min="11022" max="11022" width="9.140625" style="7"/>
    <col min="11023" max="11023" width="10.140625" style="7" bestFit="1" customWidth="1"/>
    <col min="11024" max="11024" width="9.85546875" style="7" bestFit="1" customWidth="1"/>
    <col min="11025" max="11266" width="9.140625" style="7"/>
    <col min="11267" max="11267" width="47" style="7" customWidth="1"/>
    <col min="11268" max="11268" width="7.140625" style="7" customWidth="1"/>
    <col min="11269" max="11269" width="7.7109375" style="7" customWidth="1"/>
    <col min="11270" max="11270" width="13.140625" style="7" customWidth="1"/>
    <col min="11271" max="11271" width="8.42578125" style="7" customWidth="1"/>
    <col min="11272" max="11272" width="13.42578125" style="7" customWidth="1"/>
    <col min="11273" max="11273" width="9.42578125" style="7" customWidth="1"/>
    <col min="11274" max="11274" width="10.28515625" style="7" customWidth="1"/>
    <col min="11275" max="11275" width="10" style="7" customWidth="1"/>
    <col min="11276" max="11276" width="9.140625" style="7" customWidth="1"/>
    <col min="11277" max="11277" width="16.85546875" style="7" customWidth="1"/>
    <col min="11278" max="11278" width="9.140625" style="7"/>
    <col min="11279" max="11279" width="10.140625" style="7" bestFit="1" customWidth="1"/>
    <col min="11280" max="11280" width="9.85546875" style="7" bestFit="1" customWidth="1"/>
    <col min="11281" max="11522" width="9.140625" style="7"/>
    <col min="11523" max="11523" width="47" style="7" customWidth="1"/>
    <col min="11524" max="11524" width="7.140625" style="7" customWidth="1"/>
    <col min="11525" max="11525" width="7.7109375" style="7" customWidth="1"/>
    <col min="11526" max="11526" width="13.140625" style="7" customWidth="1"/>
    <col min="11527" max="11527" width="8.42578125" style="7" customWidth="1"/>
    <col min="11528" max="11528" width="13.42578125" style="7" customWidth="1"/>
    <col min="11529" max="11529" width="9.42578125" style="7" customWidth="1"/>
    <col min="11530" max="11530" width="10.28515625" style="7" customWidth="1"/>
    <col min="11531" max="11531" width="10" style="7" customWidth="1"/>
    <col min="11532" max="11532" width="9.140625" style="7" customWidth="1"/>
    <col min="11533" max="11533" width="16.85546875" style="7" customWidth="1"/>
    <col min="11534" max="11534" width="9.140625" style="7"/>
    <col min="11535" max="11535" width="10.140625" style="7" bestFit="1" customWidth="1"/>
    <col min="11536" max="11536" width="9.85546875" style="7" bestFit="1" customWidth="1"/>
    <col min="11537" max="11778" width="9.140625" style="7"/>
    <col min="11779" max="11779" width="47" style="7" customWidth="1"/>
    <col min="11780" max="11780" width="7.140625" style="7" customWidth="1"/>
    <col min="11781" max="11781" width="7.7109375" style="7" customWidth="1"/>
    <col min="11782" max="11782" width="13.140625" style="7" customWidth="1"/>
    <col min="11783" max="11783" width="8.42578125" style="7" customWidth="1"/>
    <col min="11784" max="11784" width="13.42578125" style="7" customWidth="1"/>
    <col min="11785" max="11785" width="9.42578125" style="7" customWidth="1"/>
    <col min="11786" max="11786" width="10.28515625" style="7" customWidth="1"/>
    <col min="11787" max="11787" width="10" style="7" customWidth="1"/>
    <col min="11788" max="11788" width="9.140625" style="7" customWidth="1"/>
    <col min="11789" max="11789" width="16.85546875" style="7" customWidth="1"/>
    <col min="11790" max="11790" width="9.140625" style="7"/>
    <col min="11791" max="11791" width="10.140625" style="7" bestFit="1" customWidth="1"/>
    <col min="11792" max="11792" width="9.85546875" style="7" bestFit="1" customWidth="1"/>
    <col min="11793" max="12034" width="9.140625" style="7"/>
    <col min="12035" max="12035" width="47" style="7" customWidth="1"/>
    <col min="12036" max="12036" width="7.140625" style="7" customWidth="1"/>
    <col min="12037" max="12037" width="7.7109375" style="7" customWidth="1"/>
    <col min="12038" max="12038" width="13.140625" style="7" customWidth="1"/>
    <col min="12039" max="12039" width="8.42578125" style="7" customWidth="1"/>
    <col min="12040" max="12040" width="13.42578125" style="7" customWidth="1"/>
    <col min="12041" max="12041" width="9.42578125" style="7" customWidth="1"/>
    <col min="12042" max="12042" width="10.28515625" style="7" customWidth="1"/>
    <col min="12043" max="12043" width="10" style="7" customWidth="1"/>
    <col min="12044" max="12044" width="9.140625" style="7" customWidth="1"/>
    <col min="12045" max="12045" width="16.85546875" style="7" customWidth="1"/>
    <col min="12046" max="12046" width="9.140625" style="7"/>
    <col min="12047" max="12047" width="10.140625" style="7" bestFit="1" customWidth="1"/>
    <col min="12048" max="12048" width="9.85546875" style="7" bestFit="1" customWidth="1"/>
    <col min="12049" max="12290" width="9.140625" style="7"/>
    <col min="12291" max="12291" width="47" style="7" customWidth="1"/>
    <col min="12292" max="12292" width="7.140625" style="7" customWidth="1"/>
    <col min="12293" max="12293" width="7.7109375" style="7" customWidth="1"/>
    <col min="12294" max="12294" width="13.140625" style="7" customWidth="1"/>
    <col min="12295" max="12295" width="8.42578125" style="7" customWidth="1"/>
    <col min="12296" max="12296" width="13.42578125" style="7" customWidth="1"/>
    <col min="12297" max="12297" width="9.42578125" style="7" customWidth="1"/>
    <col min="12298" max="12298" width="10.28515625" style="7" customWidth="1"/>
    <col min="12299" max="12299" width="10" style="7" customWidth="1"/>
    <col min="12300" max="12300" width="9.140625" style="7" customWidth="1"/>
    <col min="12301" max="12301" width="16.85546875" style="7" customWidth="1"/>
    <col min="12302" max="12302" width="9.140625" style="7"/>
    <col min="12303" max="12303" width="10.140625" style="7" bestFit="1" customWidth="1"/>
    <col min="12304" max="12304" width="9.85546875" style="7" bestFit="1" customWidth="1"/>
    <col min="12305" max="12546" width="9.140625" style="7"/>
    <col min="12547" max="12547" width="47" style="7" customWidth="1"/>
    <col min="12548" max="12548" width="7.140625" style="7" customWidth="1"/>
    <col min="12549" max="12549" width="7.7109375" style="7" customWidth="1"/>
    <col min="12550" max="12550" width="13.140625" style="7" customWidth="1"/>
    <col min="12551" max="12551" width="8.42578125" style="7" customWidth="1"/>
    <col min="12552" max="12552" width="13.42578125" style="7" customWidth="1"/>
    <col min="12553" max="12553" width="9.42578125" style="7" customWidth="1"/>
    <col min="12554" max="12554" width="10.28515625" style="7" customWidth="1"/>
    <col min="12555" max="12555" width="10" style="7" customWidth="1"/>
    <col min="12556" max="12556" width="9.140625" style="7" customWidth="1"/>
    <col min="12557" max="12557" width="16.85546875" style="7" customWidth="1"/>
    <col min="12558" max="12558" width="9.140625" style="7"/>
    <col min="12559" max="12559" width="10.140625" style="7" bestFit="1" customWidth="1"/>
    <col min="12560" max="12560" width="9.85546875" style="7" bestFit="1" customWidth="1"/>
    <col min="12561" max="12802" width="9.140625" style="7"/>
    <col min="12803" max="12803" width="47" style="7" customWidth="1"/>
    <col min="12804" max="12804" width="7.140625" style="7" customWidth="1"/>
    <col min="12805" max="12805" width="7.7109375" style="7" customWidth="1"/>
    <col min="12806" max="12806" width="13.140625" style="7" customWidth="1"/>
    <col min="12807" max="12807" width="8.42578125" style="7" customWidth="1"/>
    <col min="12808" max="12808" width="13.42578125" style="7" customWidth="1"/>
    <col min="12809" max="12809" width="9.42578125" style="7" customWidth="1"/>
    <col min="12810" max="12810" width="10.28515625" style="7" customWidth="1"/>
    <col min="12811" max="12811" width="10" style="7" customWidth="1"/>
    <col min="12812" max="12812" width="9.140625" style="7" customWidth="1"/>
    <col min="12813" max="12813" width="16.85546875" style="7" customWidth="1"/>
    <col min="12814" max="12814" width="9.140625" style="7"/>
    <col min="12815" max="12815" width="10.140625" style="7" bestFit="1" customWidth="1"/>
    <col min="12816" max="12816" width="9.85546875" style="7" bestFit="1" customWidth="1"/>
    <col min="12817" max="13058" width="9.140625" style="7"/>
    <col min="13059" max="13059" width="47" style="7" customWidth="1"/>
    <col min="13060" max="13060" width="7.140625" style="7" customWidth="1"/>
    <col min="13061" max="13061" width="7.7109375" style="7" customWidth="1"/>
    <col min="13062" max="13062" width="13.140625" style="7" customWidth="1"/>
    <col min="13063" max="13063" width="8.42578125" style="7" customWidth="1"/>
    <col min="13064" max="13064" width="13.42578125" style="7" customWidth="1"/>
    <col min="13065" max="13065" width="9.42578125" style="7" customWidth="1"/>
    <col min="13066" max="13066" width="10.28515625" style="7" customWidth="1"/>
    <col min="13067" max="13067" width="10" style="7" customWidth="1"/>
    <col min="13068" max="13068" width="9.140625" style="7" customWidth="1"/>
    <col min="13069" max="13069" width="16.85546875" style="7" customWidth="1"/>
    <col min="13070" max="13070" width="9.140625" style="7"/>
    <col min="13071" max="13071" width="10.140625" style="7" bestFit="1" customWidth="1"/>
    <col min="13072" max="13072" width="9.85546875" style="7" bestFit="1" customWidth="1"/>
    <col min="13073" max="13314" width="9.140625" style="7"/>
    <col min="13315" max="13315" width="47" style="7" customWidth="1"/>
    <col min="13316" max="13316" width="7.140625" style="7" customWidth="1"/>
    <col min="13317" max="13317" width="7.7109375" style="7" customWidth="1"/>
    <col min="13318" max="13318" width="13.140625" style="7" customWidth="1"/>
    <col min="13319" max="13319" width="8.42578125" style="7" customWidth="1"/>
    <col min="13320" max="13320" width="13.42578125" style="7" customWidth="1"/>
    <col min="13321" max="13321" width="9.42578125" style="7" customWidth="1"/>
    <col min="13322" max="13322" width="10.28515625" style="7" customWidth="1"/>
    <col min="13323" max="13323" width="10" style="7" customWidth="1"/>
    <col min="13324" max="13324" width="9.140625" style="7" customWidth="1"/>
    <col min="13325" max="13325" width="16.85546875" style="7" customWidth="1"/>
    <col min="13326" max="13326" width="9.140625" style="7"/>
    <col min="13327" max="13327" width="10.140625" style="7" bestFit="1" customWidth="1"/>
    <col min="13328" max="13328" width="9.85546875" style="7" bestFit="1" customWidth="1"/>
    <col min="13329" max="13570" width="9.140625" style="7"/>
    <col min="13571" max="13571" width="47" style="7" customWidth="1"/>
    <col min="13572" max="13572" width="7.140625" style="7" customWidth="1"/>
    <col min="13573" max="13573" width="7.7109375" style="7" customWidth="1"/>
    <col min="13574" max="13574" width="13.140625" style="7" customWidth="1"/>
    <col min="13575" max="13575" width="8.42578125" style="7" customWidth="1"/>
    <col min="13576" max="13576" width="13.42578125" style="7" customWidth="1"/>
    <col min="13577" max="13577" width="9.42578125" style="7" customWidth="1"/>
    <col min="13578" max="13578" width="10.28515625" style="7" customWidth="1"/>
    <col min="13579" max="13579" width="10" style="7" customWidth="1"/>
    <col min="13580" max="13580" width="9.140625" style="7" customWidth="1"/>
    <col min="13581" max="13581" width="16.85546875" style="7" customWidth="1"/>
    <col min="13582" max="13582" width="9.140625" style="7"/>
    <col min="13583" max="13583" width="10.140625" style="7" bestFit="1" customWidth="1"/>
    <col min="13584" max="13584" width="9.85546875" style="7" bestFit="1" customWidth="1"/>
    <col min="13585" max="13826" width="9.140625" style="7"/>
    <col min="13827" max="13827" width="47" style="7" customWidth="1"/>
    <col min="13828" max="13828" width="7.140625" style="7" customWidth="1"/>
    <col min="13829" max="13829" width="7.7109375" style="7" customWidth="1"/>
    <col min="13830" max="13830" width="13.140625" style="7" customWidth="1"/>
    <col min="13831" max="13831" width="8.42578125" style="7" customWidth="1"/>
    <col min="13832" max="13832" width="13.42578125" style="7" customWidth="1"/>
    <col min="13833" max="13833" width="9.42578125" style="7" customWidth="1"/>
    <col min="13834" max="13834" width="10.28515625" style="7" customWidth="1"/>
    <col min="13835" max="13835" width="10" style="7" customWidth="1"/>
    <col min="13836" max="13836" width="9.140625" style="7" customWidth="1"/>
    <col min="13837" max="13837" width="16.85546875" style="7" customWidth="1"/>
    <col min="13838" max="13838" width="9.140625" style="7"/>
    <col min="13839" max="13839" width="10.140625" style="7" bestFit="1" customWidth="1"/>
    <col min="13840" max="13840" width="9.85546875" style="7" bestFit="1" customWidth="1"/>
    <col min="13841" max="14082" width="9.140625" style="7"/>
    <col min="14083" max="14083" width="47" style="7" customWidth="1"/>
    <col min="14084" max="14084" width="7.140625" style="7" customWidth="1"/>
    <col min="14085" max="14085" width="7.7109375" style="7" customWidth="1"/>
    <col min="14086" max="14086" width="13.140625" style="7" customWidth="1"/>
    <col min="14087" max="14087" width="8.42578125" style="7" customWidth="1"/>
    <col min="14088" max="14088" width="13.42578125" style="7" customWidth="1"/>
    <col min="14089" max="14089" width="9.42578125" style="7" customWidth="1"/>
    <col min="14090" max="14090" width="10.28515625" style="7" customWidth="1"/>
    <col min="14091" max="14091" width="10" style="7" customWidth="1"/>
    <col min="14092" max="14092" width="9.140625" style="7" customWidth="1"/>
    <col min="14093" max="14093" width="16.85546875" style="7" customWidth="1"/>
    <col min="14094" max="14094" width="9.140625" style="7"/>
    <col min="14095" max="14095" width="10.140625" style="7" bestFit="1" customWidth="1"/>
    <col min="14096" max="14096" width="9.85546875" style="7" bestFit="1" customWidth="1"/>
    <col min="14097" max="14338" width="9.140625" style="7"/>
    <col min="14339" max="14339" width="47" style="7" customWidth="1"/>
    <col min="14340" max="14340" width="7.140625" style="7" customWidth="1"/>
    <col min="14341" max="14341" width="7.7109375" style="7" customWidth="1"/>
    <col min="14342" max="14342" width="13.140625" style="7" customWidth="1"/>
    <col min="14343" max="14343" width="8.42578125" style="7" customWidth="1"/>
    <col min="14344" max="14344" width="13.42578125" style="7" customWidth="1"/>
    <col min="14345" max="14345" width="9.42578125" style="7" customWidth="1"/>
    <col min="14346" max="14346" width="10.28515625" style="7" customWidth="1"/>
    <col min="14347" max="14347" width="10" style="7" customWidth="1"/>
    <col min="14348" max="14348" width="9.140625" style="7" customWidth="1"/>
    <col min="14349" max="14349" width="16.85546875" style="7" customWidth="1"/>
    <col min="14350" max="14350" width="9.140625" style="7"/>
    <col min="14351" max="14351" width="10.140625" style="7" bestFit="1" customWidth="1"/>
    <col min="14352" max="14352" width="9.85546875" style="7" bestFit="1" customWidth="1"/>
    <col min="14353" max="14594" width="9.140625" style="7"/>
    <col min="14595" max="14595" width="47" style="7" customWidth="1"/>
    <col min="14596" max="14596" width="7.140625" style="7" customWidth="1"/>
    <col min="14597" max="14597" width="7.7109375" style="7" customWidth="1"/>
    <col min="14598" max="14598" width="13.140625" style="7" customWidth="1"/>
    <col min="14599" max="14599" width="8.42578125" style="7" customWidth="1"/>
    <col min="14600" max="14600" width="13.42578125" style="7" customWidth="1"/>
    <col min="14601" max="14601" width="9.42578125" style="7" customWidth="1"/>
    <col min="14602" max="14602" width="10.28515625" style="7" customWidth="1"/>
    <col min="14603" max="14603" width="10" style="7" customWidth="1"/>
    <col min="14604" max="14604" width="9.140625" style="7" customWidth="1"/>
    <col min="14605" max="14605" width="16.85546875" style="7" customWidth="1"/>
    <col min="14606" max="14606" width="9.140625" style="7"/>
    <col min="14607" max="14607" width="10.140625" style="7" bestFit="1" customWidth="1"/>
    <col min="14608" max="14608" width="9.85546875" style="7" bestFit="1" customWidth="1"/>
    <col min="14609" max="14850" width="9.140625" style="7"/>
    <col min="14851" max="14851" width="47" style="7" customWidth="1"/>
    <col min="14852" max="14852" width="7.140625" style="7" customWidth="1"/>
    <col min="14853" max="14853" width="7.7109375" style="7" customWidth="1"/>
    <col min="14854" max="14854" width="13.140625" style="7" customWidth="1"/>
    <col min="14855" max="14855" width="8.42578125" style="7" customWidth="1"/>
    <col min="14856" max="14856" width="13.42578125" style="7" customWidth="1"/>
    <col min="14857" max="14857" width="9.42578125" style="7" customWidth="1"/>
    <col min="14858" max="14858" width="10.28515625" style="7" customWidth="1"/>
    <col min="14859" max="14859" width="10" style="7" customWidth="1"/>
    <col min="14860" max="14860" width="9.140625" style="7" customWidth="1"/>
    <col min="14861" max="14861" width="16.85546875" style="7" customWidth="1"/>
    <col min="14862" max="14862" width="9.140625" style="7"/>
    <col min="14863" max="14863" width="10.140625" style="7" bestFit="1" customWidth="1"/>
    <col min="14864" max="14864" width="9.85546875" style="7" bestFit="1" customWidth="1"/>
    <col min="14865" max="15106" width="9.140625" style="7"/>
    <col min="15107" max="15107" width="47" style="7" customWidth="1"/>
    <col min="15108" max="15108" width="7.140625" style="7" customWidth="1"/>
    <col min="15109" max="15109" width="7.7109375" style="7" customWidth="1"/>
    <col min="15110" max="15110" width="13.140625" style="7" customWidth="1"/>
    <col min="15111" max="15111" width="8.42578125" style="7" customWidth="1"/>
    <col min="15112" max="15112" width="13.42578125" style="7" customWidth="1"/>
    <col min="15113" max="15113" width="9.42578125" style="7" customWidth="1"/>
    <col min="15114" max="15114" width="10.28515625" style="7" customWidth="1"/>
    <col min="15115" max="15115" width="10" style="7" customWidth="1"/>
    <col min="15116" max="15116" width="9.140625" style="7" customWidth="1"/>
    <col min="15117" max="15117" width="16.85546875" style="7" customWidth="1"/>
    <col min="15118" max="15118" width="9.140625" style="7"/>
    <col min="15119" max="15119" width="10.140625" style="7" bestFit="1" customWidth="1"/>
    <col min="15120" max="15120" width="9.85546875" style="7" bestFit="1" customWidth="1"/>
    <col min="15121" max="15362" width="9.140625" style="7"/>
    <col min="15363" max="15363" width="47" style="7" customWidth="1"/>
    <col min="15364" max="15364" width="7.140625" style="7" customWidth="1"/>
    <col min="15365" max="15365" width="7.7109375" style="7" customWidth="1"/>
    <col min="15366" max="15366" width="13.140625" style="7" customWidth="1"/>
    <col min="15367" max="15367" width="8.42578125" style="7" customWidth="1"/>
    <col min="15368" max="15368" width="13.42578125" style="7" customWidth="1"/>
    <col min="15369" max="15369" width="9.42578125" style="7" customWidth="1"/>
    <col min="15370" max="15370" width="10.28515625" style="7" customWidth="1"/>
    <col min="15371" max="15371" width="10" style="7" customWidth="1"/>
    <col min="15372" max="15372" width="9.140625" style="7" customWidth="1"/>
    <col min="15373" max="15373" width="16.85546875" style="7" customWidth="1"/>
    <col min="15374" max="15374" width="9.140625" style="7"/>
    <col min="15375" max="15375" width="10.140625" style="7" bestFit="1" customWidth="1"/>
    <col min="15376" max="15376" width="9.85546875" style="7" bestFit="1" customWidth="1"/>
    <col min="15377" max="15618" width="9.140625" style="7"/>
    <col min="15619" max="15619" width="47" style="7" customWidth="1"/>
    <col min="15620" max="15620" width="7.140625" style="7" customWidth="1"/>
    <col min="15621" max="15621" width="7.7109375" style="7" customWidth="1"/>
    <col min="15622" max="15622" width="13.140625" style="7" customWidth="1"/>
    <col min="15623" max="15623" width="8.42578125" style="7" customWidth="1"/>
    <col min="15624" max="15624" width="13.42578125" style="7" customWidth="1"/>
    <col min="15625" max="15625" width="9.42578125" style="7" customWidth="1"/>
    <col min="15626" max="15626" width="10.28515625" style="7" customWidth="1"/>
    <col min="15627" max="15627" width="10" style="7" customWidth="1"/>
    <col min="15628" max="15628" width="9.140625" style="7" customWidth="1"/>
    <col min="15629" max="15629" width="16.85546875" style="7" customWidth="1"/>
    <col min="15630" max="15630" width="9.140625" style="7"/>
    <col min="15631" max="15631" width="10.140625" style="7" bestFit="1" customWidth="1"/>
    <col min="15632" max="15632" width="9.85546875" style="7" bestFit="1" customWidth="1"/>
    <col min="15633" max="15874" width="9.140625" style="7"/>
    <col min="15875" max="15875" width="47" style="7" customWidth="1"/>
    <col min="15876" max="15876" width="7.140625" style="7" customWidth="1"/>
    <col min="15877" max="15877" width="7.7109375" style="7" customWidth="1"/>
    <col min="15878" max="15878" width="13.140625" style="7" customWidth="1"/>
    <col min="15879" max="15879" width="8.42578125" style="7" customWidth="1"/>
    <col min="15880" max="15880" width="13.42578125" style="7" customWidth="1"/>
    <col min="15881" max="15881" width="9.42578125" style="7" customWidth="1"/>
    <col min="15882" max="15882" width="10.28515625" style="7" customWidth="1"/>
    <col min="15883" max="15883" width="10" style="7" customWidth="1"/>
    <col min="15884" max="15884" width="9.140625" style="7" customWidth="1"/>
    <col min="15885" max="15885" width="16.85546875" style="7" customWidth="1"/>
    <col min="15886" max="15886" width="9.140625" style="7"/>
    <col min="15887" max="15887" width="10.140625" style="7" bestFit="1" customWidth="1"/>
    <col min="15888" max="15888" width="9.85546875" style="7" bestFit="1" customWidth="1"/>
    <col min="15889" max="16130" width="9.140625" style="7"/>
    <col min="16131" max="16131" width="47" style="7" customWidth="1"/>
    <col min="16132" max="16132" width="7.140625" style="7" customWidth="1"/>
    <col min="16133" max="16133" width="7.7109375" style="7" customWidth="1"/>
    <col min="16134" max="16134" width="13.140625" style="7" customWidth="1"/>
    <col min="16135" max="16135" width="8.42578125" style="7" customWidth="1"/>
    <col min="16136" max="16136" width="13.42578125" style="7" customWidth="1"/>
    <col min="16137" max="16137" width="9.42578125" style="7" customWidth="1"/>
    <col min="16138" max="16138" width="10.28515625" style="7" customWidth="1"/>
    <col min="16139" max="16139" width="10" style="7" customWidth="1"/>
    <col min="16140" max="16140" width="9.140625" style="7" customWidth="1"/>
    <col min="16141" max="16141" width="16.85546875" style="7" customWidth="1"/>
    <col min="16142" max="16142" width="9.140625" style="7"/>
    <col min="16143" max="16143" width="10.140625" style="7" bestFit="1" customWidth="1"/>
    <col min="16144" max="16144" width="9.85546875" style="7" bestFit="1" customWidth="1"/>
    <col min="16145" max="16384" width="9.140625" style="7"/>
  </cols>
  <sheetData>
    <row r="1" spans="1:28" ht="12.75" customHeight="1" x14ac:dyDescent="0.2">
      <c r="C1" s="68" t="s">
        <v>40</v>
      </c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"/>
      <c r="Z1" s="6"/>
    </row>
    <row r="2" spans="1:28" ht="12.75" customHeight="1" x14ac:dyDescent="0.2">
      <c r="C2" s="68" t="s">
        <v>13</v>
      </c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"/>
      <c r="Z2" s="6"/>
    </row>
    <row r="3" spans="1:28" ht="12.75" customHeight="1" x14ac:dyDescent="0.2">
      <c r="C3" s="68" t="s">
        <v>0</v>
      </c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"/>
      <c r="Z3" s="6"/>
    </row>
    <row r="4" spans="1:28" ht="12.75" customHeight="1" x14ac:dyDescent="0.2">
      <c r="C4" s="69" t="s">
        <v>32</v>
      </c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8"/>
      <c r="Z4" s="8"/>
    </row>
    <row r="5" spans="1:28" ht="14.25" customHeight="1" x14ac:dyDescent="0.2"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</row>
    <row r="6" spans="1:28" s="12" customFormat="1" ht="33.75" customHeight="1" x14ac:dyDescent="0.25">
      <c r="A6" s="10" t="s">
        <v>5</v>
      </c>
      <c r="B6" s="11" t="s">
        <v>44</v>
      </c>
      <c r="C6" s="11"/>
      <c r="D6" s="11"/>
      <c r="E6" s="11"/>
      <c r="F6" s="11"/>
      <c r="G6" s="11"/>
      <c r="H6" s="11" t="s">
        <v>45</v>
      </c>
      <c r="I6" s="11" t="s">
        <v>43</v>
      </c>
      <c r="J6" s="11"/>
      <c r="K6" s="11"/>
      <c r="L6" s="11"/>
      <c r="M6" s="11" t="s">
        <v>48</v>
      </c>
      <c r="N6" s="11"/>
      <c r="O6" s="11"/>
      <c r="P6" s="11"/>
      <c r="Q6" s="11" t="s">
        <v>49</v>
      </c>
      <c r="R6" s="11"/>
      <c r="S6" s="11"/>
      <c r="T6" s="11"/>
      <c r="U6" s="11"/>
      <c r="V6" s="11"/>
      <c r="W6" s="11"/>
      <c r="X6" s="11"/>
      <c r="Y6" s="11"/>
      <c r="Z6" s="11"/>
      <c r="AA6" s="11" t="s">
        <v>52</v>
      </c>
      <c r="AB6" s="11" t="s">
        <v>53</v>
      </c>
    </row>
    <row r="7" spans="1:28" s="12" customFormat="1" ht="100.5" customHeight="1" x14ac:dyDescent="0.25">
      <c r="A7" s="10"/>
      <c r="B7" s="11" t="s">
        <v>41</v>
      </c>
      <c r="C7" s="11" t="s">
        <v>6</v>
      </c>
      <c r="D7" s="11" t="s">
        <v>91</v>
      </c>
      <c r="E7" s="11" t="s">
        <v>7</v>
      </c>
      <c r="F7" s="11"/>
      <c r="G7" s="11" t="s">
        <v>42</v>
      </c>
      <c r="H7" s="11"/>
      <c r="I7" s="11" t="s">
        <v>8</v>
      </c>
      <c r="J7" s="11" t="s">
        <v>9</v>
      </c>
      <c r="K7" s="11" t="s">
        <v>90</v>
      </c>
      <c r="L7" s="11" t="s">
        <v>11</v>
      </c>
      <c r="M7" s="13" t="s">
        <v>10</v>
      </c>
      <c r="N7" s="13"/>
      <c r="O7" s="13" t="s">
        <v>47</v>
      </c>
      <c r="P7" s="13" t="s">
        <v>12</v>
      </c>
      <c r="Q7" s="13" t="s">
        <v>39</v>
      </c>
      <c r="R7" s="13"/>
      <c r="S7" s="13" t="s">
        <v>33</v>
      </c>
      <c r="T7" s="13"/>
      <c r="U7" s="11" t="s">
        <v>34</v>
      </c>
      <c r="V7" s="11"/>
      <c r="W7" s="11" t="s">
        <v>35</v>
      </c>
      <c r="X7" s="11"/>
      <c r="Y7" s="11" t="s">
        <v>85</v>
      </c>
      <c r="Z7" s="11"/>
      <c r="AA7" s="11"/>
      <c r="AB7" s="11"/>
    </row>
    <row r="8" spans="1:28" s="12" customFormat="1" ht="39.75" customHeight="1" x14ac:dyDescent="0.25">
      <c r="A8" s="10"/>
      <c r="B8" s="11"/>
      <c r="C8" s="11"/>
      <c r="D8" s="11"/>
      <c r="E8" s="14" t="s">
        <v>8</v>
      </c>
      <c r="F8" s="14" t="s">
        <v>9</v>
      </c>
      <c r="G8" s="11"/>
      <c r="H8" s="11"/>
      <c r="I8" s="11"/>
      <c r="J8" s="11"/>
      <c r="K8" s="11"/>
      <c r="L8" s="11"/>
      <c r="M8" s="14" t="s">
        <v>89</v>
      </c>
      <c r="N8" s="14" t="s">
        <v>46</v>
      </c>
      <c r="O8" s="13"/>
      <c r="P8" s="13"/>
      <c r="Q8" s="14" t="s">
        <v>50</v>
      </c>
      <c r="R8" s="14" t="s">
        <v>51</v>
      </c>
      <c r="S8" s="14" t="s">
        <v>50</v>
      </c>
      <c r="T8" s="14" t="s">
        <v>51</v>
      </c>
      <c r="U8" s="14" t="s">
        <v>8</v>
      </c>
      <c r="V8" s="14" t="s">
        <v>9</v>
      </c>
      <c r="W8" s="14" t="s">
        <v>50</v>
      </c>
      <c r="X8" s="14" t="s">
        <v>51</v>
      </c>
      <c r="Y8" s="14" t="s">
        <v>50</v>
      </c>
      <c r="Z8" s="14" t="s">
        <v>51</v>
      </c>
      <c r="AA8" s="11"/>
      <c r="AB8" s="11"/>
    </row>
    <row r="9" spans="1:28" s="12" customFormat="1" ht="15.75" customHeight="1" x14ac:dyDescent="0.25">
      <c r="A9" s="15">
        <v>1</v>
      </c>
      <c r="B9" s="16" t="s">
        <v>19</v>
      </c>
      <c r="C9" s="14">
        <v>3</v>
      </c>
      <c r="D9" s="16" t="s">
        <v>58</v>
      </c>
      <c r="E9" s="16" t="s">
        <v>59</v>
      </c>
      <c r="F9" s="16" t="s">
        <v>60</v>
      </c>
      <c r="G9" s="14">
        <v>7</v>
      </c>
      <c r="H9" s="14">
        <v>8</v>
      </c>
      <c r="I9" s="16" t="s">
        <v>61</v>
      </c>
      <c r="J9" s="16" t="s">
        <v>62</v>
      </c>
      <c r="K9" s="14">
        <v>11</v>
      </c>
      <c r="L9" s="14">
        <v>12</v>
      </c>
      <c r="M9" s="16" t="s">
        <v>63</v>
      </c>
      <c r="N9" s="16" t="s">
        <v>64</v>
      </c>
      <c r="O9" s="14">
        <v>15</v>
      </c>
      <c r="P9" s="14">
        <v>16</v>
      </c>
      <c r="Q9" s="16" t="s">
        <v>65</v>
      </c>
      <c r="R9" s="16" t="s">
        <v>66</v>
      </c>
      <c r="S9" s="14">
        <v>19</v>
      </c>
      <c r="T9" s="14">
        <v>20</v>
      </c>
      <c r="U9" s="16" t="s">
        <v>67</v>
      </c>
      <c r="V9" s="16" t="s">
        <v>68</v>
      </c>
      <c r="W9" s="14">
        <v>23</v>
      </c>
      <c r="X9" s="14">
        <v>24</v>
      </c>
      <c r="Y9" s="14">
        <v>25</v>
      </c>
      <c r="Z9" s="14">
        <v>26</v>
      </c>
      <c r="AA9" s="14">
        <v>27</v>
      </c>
      <c r="AB9" s="14">
        <v>28</v>
      </c>
    </row>
    <row r="10" spans="1:28" s="28" customFormat="1" ht="48" customHeight="1" x14ac:dyDescent="0.2">
      <c r="A10" s="17"/>
      <c r="B10" s="18" t="s">
        <v>55</v>
      </c>
      <c r="C10" s="19"/>
      <c r="D10" s="20" t="s">
        <v>84</v>
      </c>
      <c r="E10" s="21">
        <v>15681</v>
      </c>
      <c r="F10" s="22">
        <v>15578</v>
      </c>
      <c r="G10" s="22"/>
      <c r="H10" s="22"/>
      <c r="I10" s="23">
        <f>I24</f>
        <v>124071</v>
      </c>
      <c r="J10" s="23">
        <f>J24</f>
        <v>134866</v>
      </c>
      <c r="K10" s="24">
        <f>J10-I10</f>
        <v>10795</v>
      </c>
      <c r="L10" s="22"/>
      <c r="M10" s="21">
        <v>54524</v>
      </c>
      <c r="N10" s="21">
        <v>30813</v>
      </c>
      <c r="O10" s="21"/>
      <c r="P10" s="21"/>
      <c r="Q10" s="25">
        <f>1821389/1695841-100%</f>
        <v>7.4032883979099351E-2</v>
      </c>
      <c r="R10" s="25">
        <f>1708021/1755836-100%</f>
        <v>-2.7232042172503634E-2</v>
      </c>
      <c r="S10" s="25">
        <f>(75.3-73.7)/73.7</f>
        <v>2.1709633649932079E-2</v>
      </c>
      <c r="T10" s="25">
        <f>(77.8-75.3)/75.3</f>
        <v>3.3200531208499334E-2</v>
      </c>
      <c r="U10" s="26">
        <f>(20.5-20.57)/20.57</f>
        <v>-3.4030140982012776E-3</v>
      </c>
      <c r="V10" s="26">
        <f>(18.8-20.5)/20.5</f>
        <v>-8.2926829268292646E-2</v>
      </c>
      <c r="W10" s="25">
        <f>(895-1021)/1021</f>
        <v>-0.12340842311459353</v>
      </c>
      <c r="X10" s="25">
        <f>(796-895)/895</f>
        <v>-0.1106145251396648</v>
      </c>
      <c r="Y10" s="25">
        <f>(39224-41071)/41071</f>
        <v>-4.4970904044216116E-2</v>
      </c>
      <c r="Z10" s="25">
        <f>(35939-41071)/41071</f>
        <v>-0.12495434734971148</v>
      </c>
      <c r="AA10" s="27" t="s">
        <v>87</v>
      </c>
      <c r="AB10" s="27" t="s">
        <v>86</v>
      </c>
    </row>
    <row r="11" spans="1:28" s="28" customFormat="1" ht="48" customHeight="1" x14ac:dyDescent="0.2">
      <c r="A11" s="17"/>
      <c r="B11" s="18" t="s">
        <v>56</v>
      </c>
      <c r="C11" s="19"/>
      <c r="D11" s="20" t="s">
        <v>84</v>
      </c>
      <c r="E11" s="21">
        <v>9336</v>
      </c>
      <c r="F11" s="22">
        <v>9256</v>
      </c>
      <c r="G11" s="22"/>
      <c r="H11" s="22"/>
      <c r="I11" s="23"/>
      <c r="J11" s="23"/>
      <c r="K11" s="24"/>
      <c r="L11" s="22"/>
      <c r="M11" s="21">
        <v>7246</v>
      </c>
      <c r="N11" s="21">
        <v>7431</v>
      </c>
      <c r="O11" s="21"/>
      <c r="P11" s="21"/>
      <c r="Q11" s="25"/>
      <c r="R11" s="25"/>
      <c r="S11" s="25"/>
      <c r="T11" s="25"/>
      <c r="U11" s="26">
        <f>(7.18-7.24)/6.8</f>
        <v>-8.8235294117647786E-3</v>
      </c>
      <c r="V11" s="26">
        <f>(6.69-7.18)/7.18</f>
        <v>-6.8245125348189328E-2</v>
      </c>
      <c r="W11" s="25"/>
      <c r="X11" s="25"/>
      <c r="Y11" s="25"/>
      <c r="Z11" s="25"/>
      <c r="AA11" s="27"/>
      <c r="AB11" s="27"/>
    </row>
    <row r="12" spans="1:28" s="28" customFormat="1" ht="51" customHeight="1" x14ac:dyDescent="0.2">
      <c r="A12" s="17"/>
      <c r="B12" s="18" t="s">
        <v>57</v>
      </c>
      <c r="C12" s="19"/>
      <c r="D12" s="20" t="s">
        <v>84</v>
      </c>
      <c r="E12" s="21">
        <v>9793</v>
      </c>
      <c r="F12" s="22">
        <v>9910</v>
      </c>
      <c r="G12" s="22"/>
      <c r="H12" s="22"/>
      <c r="I12" s="23"/>
      <c r="J12" s="23"/>
      <c r="K12" s="24"/>
      <c r="L12" s="22"/>
      <c r="M12" s="21">
        <v>28481</v>
      </c>
      <c r="N12" s="21">
        <v>6371</v>
      </c>
      <c r="O12" s="21"/>
      <c r="P12" s="21"/>
      <c r="Q12" s="25"/>
      <c r="R12" s="25"/>
      <c r="S12" s="25"/>
      <c r="T12" s="25"/>
      <c r="U12" s="26"/>
      <c r="V12" s="26"/>
      <c r="W12" s="26"/>
      <c r="X12" s="26"/>
      <c r="Y12" s="25"/>
      <c r="Z12" s="25"/>
      <c r="AA12" s="27"/>
      <c r="AB12" s="27"/>
    </row>
    <row r="13" spans="1:28" s="12" customFormat="1" ht="12" customHeight="1" x14ac:dyDescent="0.25">
      <c r="A13" s="15"/>
      <c r="B13" s="16" t="s">
        <v>54</v>
      </c>
      <c r="C13" s="14"/>
      <c r="D13" s="16"/>
      <c r="E13" s="16"/>
      <c r="F13" s="16"/>
      <c r="G13" s="14"/>
      <c r="H13" s="14"/>
      <c r="I13" s="16"/>
      <c r="J13" s="16"/>
      <c r="K13" s="14"/>
      <c r="L13" s="14"/>
      <c r="M13" s="16"/>
      <c r="N13" s="16"/>
      <c r="O13" s="14"/>
      <c r="P13" s="14"/>
      <c r="Q13" s="16"/>
      <c r="R13" s="16"/>
      <c r="S13" s="14"/>
      <c r="T13" s="14"/>
      <c r="U13" s="16"/>
      <c r="V13" s="16"/>
      <c r="W13" s="14"/>
      <c r="X13" s="14"/>
      <c r="Y13" s="14"/>
      <c r="Z13" s="14"/>
      <c r="AA13" s="14"/>
      <c r="AB13" s="14"/>
    </row>
    <row r="14" spans="1:28" ht="30" customHeight="1" x14ac:dyDescent="0.2">
      <c r="A14" s="17">
        <v>1</v>
      </c>
      <c r="B14" s="29"/>
      <c r="C14" s="30" t="s">
        <v>25</v>
      </c>
      <c r="D14" s="20"/>
      <c r="E14" s="31">
        <f>SUM(E15:E18)</f>
        <v>5334</v>
      </c>
      <c r="F14" s="31">
        <f t="shared" ref="F14:I14" si="0">SUM(F15:F18)</f>
        <v>9035.1</v>
      </c>
      <c r="G14" s="23" t="s">
        <v>69</v>
      </c>
      <c r="H14" s="32" t="s">
        <v>70</v>
      </c>
      <c r="I14" s="31">
        <f t="shared" si="0"/>
        <v>95591</v>
      </c>
      <c r="J14" s="31">
        <f>SUM(J15:J18)</f>
        <v>100014</v>
      </c>
      <c r="K14" s="31">
        <f>J14-I14</f>
        <v>4423</v>
      </c>
      <c r="L14" s="31"/>
      <c r="M14" s="31">
        <f>SUM(M15:M18)</f>
        <v>61770</v>
      </c>
      <c r="N14" s="31">
        <f>SUM(N15:N18)</f>
        <v>38244</v>
      </c>
      <c r="O14" s="21"/>
      <c r="P14" s="21"/>
      <c r="Q14" s="21"/>
      <c r="R14" s="33"/>
      <c r="S14" s="21"/>
      <c r="T14" s="21"/>
      <c r="U14" s="21"/>
      <c r="V14" s="33"/>
      <c r="W14" s="21"/>
      <c r="X14" s="33"/>
      <c r="Y14" s="33"/>
      <c r="Z14" s="33"/>
      <c r="AA14" s="21"/>
      <c r="AB14" s="33"/>
    </row>
    <row r="15" spans="1:28" ht="30" customHeight="1" x14ac:dyDescent="0.2">
      <c r="A15" s="15" t="s">
        <v>14</v>
      </c>
      <c r="B15" s="16"/>
      <c r="C15" s="34" t="s">
        <v>2</v>
      </c>
      <c r="D15" s="14" t="s">
        <v>1</v>
      </c>
      <c r="E15" s="35">
        <v>1667</v>
      </c>
      <c r="F15" s="36">
        <v>1520</v>
      </c>
      <c r="G15" s="23"/>
      <c r="H15" s="32"/>
      <c r="I15" s="37">
        <v>41978</v>
      </c>
      <c r="J15" s="36">
        <v>39781</v>
      </c>
      <c r="K15" s="36">
        <f>J15-I15</f>
        <v>-2197</v>
      </c>
      <c r="L15" s="38" t="s">
        <v>36</v>
      </c>
      <c r="M15" s="35">
        <v>39781</v>
      </c>
      <c r="N15" s="35"/>
      <c r="O15" s="35"/>
      <c r="P15" s="38"/>
      <c r="Q15" s="35"/>
      <c r="R15" s="39"/>
      <c r="S15" s="35"/>
      <c r="T15" s="35"/>
      <c r="U15" s="40"/>
      <c r="V15" s="41"/>
      <c r="W15" s="40"/>
      <c r="X15" s="41"/>
      <c r="Y15" s="41"/>
      <c r="Z15" s="41"/>
      <c r="AA15" s="40"/>
      <c r="AB15" s="41"/>
    </row>
    <row r="16" spans="1:28" ht="39" customHeight="1" x14ac:dyDescent="0.2">
      <c r="A16" s="15" t="s">
        <v>16</v>
      </c>
      <c r="B16" s="16"/>
      <c r="C16" s="34" t="s">
        <v>3</v>
      </c>
      <c r="D16" s="14" t="s">
        <v>1</v>
      </c>
      <c r="E16" s="35">
        <v>667</v>
      </c>
      <c r="F16" s="36">
        <v>667</v>
      </c>
      <c r="G16" s="23"/>
      <c r="H16" s="32"/>
      <c r="I16" s="37">
        <v>39008</v>
      </c>
      <c r="J16" s="36">
        <v>30047</v>
      </c>
      <c r="K16" s="36">
        <f t="shared" ref="K16:K18" si="1">J16-I16</f>
        <v>-8961</v>
      </c>
      <c r="L16" s="38" t="s">
        <v>37</v>
      </c>
      <c r="M16" s="35">
        <v>14743</v>
      </c>
      <c r="N16" s="35">
        <v>15304</v>
      </c>
      <c r="O16" s="35"/>
      <c r="P16" s="38"/>
      <c r="Q16" s="35"/>
      <c r="R16" s="39"/>
      <c r="S16" s="35"/>
      <c r="T16" s="35"/>
      <c r="U16" s="40"/>
      <c r="V16" s="41"/>
      <c r="W16" s="40"/>
      <c r="X16" s="41"/>
      <c r="Y16" s="41"/>
      <c r="Z16" s="41"/>
      <c r="AA16" s="40"/>
      <c r="AB16" s="41"/>
    </row>
    <row r="17" spans="1:28" ht="30" customHeight="1" x14ac:dyDescent="0.2">
      <c r="A17" s="15" t="s">
        <v>17</v>
      </c>
      <c r="B17" s="16"/>
      <c r="C17" s="34" t="s">
        <v>4</v>
      </c>
      <c r="D17" s="14" t="s">
        <v>1</v>
      </c>
      <c r="E17" s="35">
        <v>3000</v>
      </c>
      <c r="F17" s="36">
        <v>6550</v>
      </c>
      <c r="G17" s="23"/>
      <c r="H17" s="32"/>
      <c r="I17" s="37">
        <v>14605</v>
      </c>
      <c r="J17" s="36">
        <v>14677</v>
      </c>
      <c r="K17" s="36">
        <f t="shared" si="1"/>
        <v>72</v>
      </c>
      <c r="L17" s="38"/>
      <c r="M17" s="35">
        <v>7246</v>
      </c>
      <c r="N17" s="35">
        <v>7431</v>
      </c>
      <c r="O17" s="35"/>
      <c r="P17" s="38"/>
      <c r="Q17" s="35"/>
      <c r="R17" s="39"/>
      <c r="S17" s="35"/>
      <c r="T17" s="35"/>
      <c r="U17" s="40"/>
      <c r="V17" s="41"/>
      <c r="W17" s="40"/>
      <c r="X17" s="41"/>
      <c r="Y17" s="41"/>
      <c r="Z17" s="41"/>
      <c r="AA17" s="40"/>
      <c r="AB17" s="41"/>
    </row>
    <row r="18" spans="1:28" ht="51.75" customHeight="1" x14ac:dyDescent="0.2">
      <c r="A18" s="15" t="s">
        <v>21</v>
      </c>
      <c r="B18" s="16"/>
      <c r="C18" s="34" t="s">
        <v>22</v>
      </c>
      <c r="D18" s="14" t="s">
        <v>1</v>
      </c>
      <c r="E18" s="35"/>
      <c r="F18" s="36">
        <v>298.10000000000002</v>
      </c>
      <c r="G18" s="23"/>
      <c r="H18" s="32"/>
      <c r="I18" s="37"/>
      <c r="J18" s="36">
        <v>15509</v>
      </c>
      <c r="K18" s="36">
        <f t="shared" si="1"/>
        <v>15509</v>
      </c>
      <c r="L18" s="38" t="s">
        <v>38</v>
      </c>
      <c r="M18" s="35"/>
      <c r="N18" s="35">
        <v>15509</v>
      </c>
      <c r="O18" s="35"/>
      <c r="P18" s="38"/>
      <c r="Q18" s="35"/>
      <c r="R18" s="39"/>
      <c r="S18" s="35"/>
      <c r="T18" s="35"/>
      <c r="U18" s="40"/>
      <c r="V18" s="41"/>
      <c r="W18" s="40"/>
      <c r="X18" s="41"/>
      <c r="Y18" s="41"/>
      <c r="Z18" s="41"/>
      <c r="AA18" s="40"/>
      <c r="AB18" s="41"/>
    </row>
    <row r="19" spans="1:28" ht="30" customHeight="1" x14ac:dyDescent="0.2">
      <c r="A19" s="17" t="s">
        <v>19</v>
      </c>
      <c r="B19" s="29"/>
      <c r="C19" s="30" t="s">
        <v>26</v>
      </c>
      <c r="D19" s="42"/>
      <c r="E19" s="31">
        <f>SUM(E20:E21)</f>
        <v>2000</v>
      </c>
      <c r="F19" s="31">
        <f t="shared" ref="F19:J19" si="2">SUM(F20:F21)</f>
        <v>2044</v>
      </c>
      <c r="G19" s="23"/>
      <c r="H19" s="32"/>
      <c r="I19" s="31">
        <f t="shared" si="2"/>
        <v>11480</v>
      </c>
      <c r="J19" s="31">
        <f t="shared" si="2"/>
        <v>17852</v>
      </c>
      <c r="K19" s="31">
        <f>J19-I19</f>
        <v>6372</v>
      </c>
      <c r="L19" s="21"/>
      <c r="M19" s="31">
        <f t="shared" ref="M19:N19" si="3">SUM(M20:M21)</f>
        <v>17852</v>
      </c>
      <c r="N19" s="31">
        <f t="shared" si="3"/>
        <v>0</v>
      </c>
      <c r="O19" s="21"/>
      <c r="P19" s="21"/>
      <c r="Q19" s="21"/>
      <c r="R19" s="33"/>
      <c r="S19" s="21"/>
      <c r="T19" s="21"/>
      <c r="U19" s="21"/>
      <c r="V19" s="21"/>
      <c r="W19" s="21"/>
      <c r="X19" s="21"/>
      <c r="Y19" s="21"/>
      <c r="Z19" s="21"/>
      <c r="AA19" s="21"/>
      <c r="AB19" s="21"/>
    </row>
    <row r="20" spans="1:28" ht="39" customHeight="1" x14ac:dyDescent="0.2">
      <c r="A20" s="15" t="s">
        <v>20</v>
      </c>
      <c r="B20" s="16"/>
      <c r="C20" s="34" t="s">
        <v>18</v>
      </c>
      <c r="D20" s="14" t="s">
        <v>1</v>
      </c>
      <c r="E20" s="35">
        <v>2000</v>
      </c>
      <c r="F20" s="36">
        <v>2000</v>
      </c>
      <c r="G20" s="23"/>
      <c r="H20" s="32"/>
      <c r="I20" s="37">
        <v>11480</v>
      </c>
      <c r="J20" s="36">
        <v>7211</v>
      </c>
      <c r="K20" s="36">
        <f t="shared" ref="K20:K24" si="4">J20-I20</f>
        <v>-4269</v>
      </c>
      <c r="L20" s="38" t="s">
        <v>37</v>
      </c>
      <c r="M20" s="35">
        <v>7211</v>
      </c>
      <c r="N20" s="35"/>
      <c r="O20" s="35"/>
      <c r="P20" s="38"/>
      <c r="Q20" s="35"/>
      <c r="R20" s="39"/>
      <c r="S20" s="35"/>
      <c r="T20" s="35"/>
      <c r="U20" s="40"/>
      <c r="V20" s="43"/>
      <c r="W20" s="40"/>
      <c r="X20" s="43"/>
      <c r="Y20" s="43"/>
      <c r="Z20" s="43"/>
      <c r="AA20" s="40"/>
      <c r="AB20" s="43"/>
    </row>
    <row r="21" spans="1:28" ht="53.25" customHeight="1" x14ac:dyDescent="0.2">
      <c r="A21" s="15" t="s">
        <v>15</v>
      </c>
      <c r="B21" s="16"/>
      <c r="C21" s="34" t="s">
        <v>23</v>
      </c>
      <c r="D21" s="14" t="s">
        <v>1</v>
      </c>
      <c r="E21" s="35"/>
      <c r="F21" s="36">
        <v>44</v>
      </c>
      <c r="G21" s="23"/>
      <c r="H21" s="32"/>
      <c r="I21" s="37"/>
      <c r="J21" s="36">
        <v>10641</v>
      </c>
      <c r="K21" s="36">
        <f t="shared" si="4"/>
        <v>10641</v>
      </c>
      <c r="L21" s="38" t="s">
        <v>38</v>
      </c>
      <c r="M21" s="35">
        <v>10641</v>
      </c>
      <c r="N21" s="35"/>
      <c r="O21" s="35"/>
      <c r="P21" s="38"/>
      <c r="Q21" s="35"/>
      <c r="R21" s="39"/>
      <c r="S21" s="35"/>
      <c r="T21" s="35"/>
      <c r="U21" s="40"/>
      <c r="V21" s="43"/>
      <c r="W21" s="40"/>
      <c r="X21" s="43"/>
      <c r="Y21" s="43"/>
      <c r="Z21" s="43"/>
      <c r="AA21" s="40"/>
      <c r="AB21" s="43"/>
    </row>
    <row r="22" spans="1:28" ht="30" customHeight="1" x14ac:dyDescent="0.2">
      <c r="A22" s="17" t="s">
        <v>24</v>
      </c>
      <c r="B22" s="29"/>
      <c r="C22" s="30" t="s">
        <v>27</v>
      </c>
      <c r="D22" s="42"/>
      <c r="E22" s="20">
        <f>E23</f>
        <v>1</v>
      </c>
      <c r="F22" s="20">
        <f t="shared" ref="F22:J22" si="5">F23</f>
        <v>1</v>
      </c>
      <c r="G22" s="23"/>
      <c r="H22" s="32"/>
      <c r="I22" s="31">
        <f t="shared" si="5"/>
        <v>17000</v>
      </c>
      <c r="J22" s="31">
        <f t="shared" si="5"/>
        <v>17000</v>
      </c>
      <c r="K22" s="31">
        <f t="shared" si="4"/>
        <v>0</v>
      </c>
      <c r="L22" s="31"/>
      <c r="M22" s="31">
        <f t="shared" ref="M22:N22" si="6">M23</f>
        <v>10629</v>
      </c>
      <c r="N22" s="31">
        <f t="shared" si="6"/>
        <v>6371</v>
      </c>
      <c r="O22" s="21"/>
      <c r="P22" s="21"/>
      <c r="Q22" s="21"/>
      <c r="R22" s="33"/>
      <c r="S22" s="21"/>
      <c r="T22" s="21"/>
      <c r="U22" s="21"/>
      <c r="V22" s="21"/>
      <c r="W22" s="21"/>
      <c r="X22" s="21"/>
      <c r="Y22" s="21"/>
      <c r="Z22" s="21"/>
      <c r="AA22" s="21"/>
      <c r="AB22" s="21"/>
    </row>
    <row r="23" spans="1:28" ht="36.75" customHeight="1" x14ac:dyDescent="0.2">
      <c r="A23" s="15" t="s">
        <v>28</v>
      </c>
      <c r="B23" s="16"/>
      <c r="C23" s="34" t="s">
        <v>29</v>
      </c>
      <c r="D23" s="14" t="s">
        <v>30</v>
      </c>
      <c r="E23" s="35">
        <v>1</v>
      </c>
      <c r="F23" s="36">
        <v>1</v>
      </c>
      <c r="G23" s="23"/>
      <c r="H23" s="32"/>
      <c r="I23" s="37">
        <v>17000</v>
      </c>
      <c r="J23" s="36">
        <v>17000</v>
      </c>
      <c r="K23" s="36">
        <f t="shared" si="4"/>
        <v>0</v>
      </c>
      <c r="L23" s="36"/>
      <c r="M23" s="35">
        <v>10629</v>
      </c>
      <c r="N23" s="35">
        <v>6371</v>
      </c>
      <c r="O23" s="35"/>
      <c r="P23" s="35"/>
      <c r="Q23" s="35"/>
      <c r="R23" s="39"/>
      <c r="S23" s="35"/>
      <c r="T23" s="35"/>
      <c r="U23" s="40"/>
      <c r="V23" s="43"/>
      <c r="W23" s="40"/>
      <c r="X23" s="43"/>
      <c r="Y23" s="43"/>
      <c r="Z23" s="43"/>
      <c r="AA23" s="40"/>
      <c r="AB23" s="43"/>
    </row>
    <row r="24" spans="1:28" ht="17.25" customHeight="1" x14ac:dyDescent="0.2">
      <c r="A24" s="17"/>
      <c r="B24" s="29"/>
      <c r="C24" s="44" t="s">
        <v>31</v>
      </c>
      <c r="D24" s="45"/>
      <c r="E24" s="45"/>
      <c r="F24" s="31"/>
      <c r="G24" s="31"/>
      <c r="H24" s="31"/>
      <c r="I24" s="31">
        <f>I14+I19+I22</f>
        <v>124071</v>
      </c>
      <c r="J24" s="31">
        <f t="shared" ref="J24" si="7">J14+J19+J22</f>
        <v>134866</v>
      </c>
      <c r="K24" s="31">
        <f t="shared" si="4"/>
        <v>10795</v>
      </c>
      <c r="L24" s="31"/>
      <c r="M24" s="31">
        <f>M14+M19+M22</f>
        <v>90251</v>
      </c>
      <c r="N24" s="31">
        <f>N14+N19+N22</f>
        <v>44615</v>
      </c>
      <c r="O24" s="21"/>
      <c r="P24" s="33"/>
      <c r="Q24" s="21"/>
      <c r="R24" s="33"/>
      <c r="S24" s="21"/>
      <c r="T24" s="33"/>
      <c r="U24" s="31"/>
      <c r="V24" s="31"/>
      <c r="W24" s="31"/>
      <c r="X24" s="31"/>
      <c r="Y24" s="31"/>
      <c r="Z24" s="31"/>
      <c r="AA24" s="31"/>
      <c r="AB24" s="31"/>
    </row>
    <row r="25" spans="1:28" ht="15.75" customHeight="1" x14ac:dyDescent="0.2"/>
    <row r="26" spans="1:28" s="4" customFormat="1" ht="12.75" customHeight="1" x14ac:dyDescent="0.2">
      <c r="A26" s="70" t="s">
        <v>71</v>
      </c>
      <c r="B26" s="70"/>
      <c r="C26" s="70"/>
      <c r="D26" s="70"/>
      <c r="E26" s="70"/>
      <c r="F26" s="70"/>
      <c r="G26" s="1"/>
      <c r="H26" s="1"/>
      <c r="I26" s="1"/>
      <c r="J26" s="1"/>
      <c r="K26" s="1"/>
      <c r="L26" s="1"/>
      <c r="M26" s="2"/>
      <c r="N26" s="3"/>
    </row>
    <row r="27" spans="1:28" s="4" customFormat="1" ht="12.75" customHeight="1" x14ac:dyDescent="0.2">
      <c r="A27" s="71" t="s">
        <v>88</v>
      </c>
      <c r="B27" s="71"/>
      <c r="C27" s="71"/>
      <c r="D27" s="71"/>
      <c r="E27" s="71"/>
      <c r="F27" s="71"/>
      <c r="G27" s="1"/>
      <c r="H27" s="1"/>
      <c r="I27" s="1"/>
      <c r="J27" s="1"/>
      <c r="K27" s="1"/>
      <c r="L27" s="1"/>
      <c r="M27" s="2"/>
      <c r="N27" s="3"/>
    </row>
    <row r="28" spans="1:28" s="48" customFormat="1" ht="16.5" customHeight="1" x14ac:dyDescent="0.2">
      <c r="A28" s="49" t="s">
        <v>72</v>
      </c>
      <c r="B28" s="50"/>
      <c r="C28" s="50"/>
      <c r="D28" s="51"/>
      <c r="E28" s="52" t="s">
        <v>69</v>
      </c>
      <c r="F28" s="53"/>
      <c r="G28" s="54"/>
      <c r="H28" s="54"/>
      <c r="I28" s="55"/>
      <c r="J28" s="54"/>
      <c r="K28" s="46"/>
      <c r="L28" s="55"/>
      <c r="M28" s="46"/>
      <c r="N28" s="47"/>
    </row>
    <row r="29" spans="1:28" s="48" customFormat="1" ht="9.75" customHeight="1" x14ac:dyDescent="0.2">
      <c r="A29" s="56" t="s">
        <v>73</v>
      </c>
      <c r="B29" s="57"/>
      <c r="C29" s="57"/>
      <c r="D29" s="58"/>
      <c r="E29" s="59">
        <v>1711088</v>
      </c>
      <c r="F29" s="60"/>
      <c r="G29" s="54"/>
      <c r="H29" s="54"/>
      <c r="I29" s="55"/>
      <c r="J29" s="54"/>
      <c r="K29" s="46"/>
      <c r="L29" s="55"/>
      <c r="M29" s="46"/>
      <c r="N29" s="47"/>
    </row>
    <row r="30" spans="1:28" s="48" customFormat="1" ht="9.75" customHeight="1" x14ac:dyDescent="0.2">
      <c r="A30" s="56" t="s">
        <v>74</v>
      </c>
      <c r="B30" s="57"/>
      <c r="C30" s="57"/>
      <c r="D30" s="58"/>
      <c r="E30" s="59">
        <v>1873876</v>
      </c>
      <c r="F30" s="60"/>
      <c r="G30" s="54"/>
      <c r="H30" s="54"/>
      <c r="I30" s="55"/>
      <c r="J30" s="54"/>
      <c r="K30" s="46"/>
      <c r="L30" s="55"/>
      <c r="M30" s="46"/>
      <c r="N30" s="47"/>
    </row>
    <row r="31" spans="1:28" s="48" customFormat="1" ht="9.75" customHeight="1" x14ac:dyDescent="0.2">
      <c r="A31" s="61" t="s">
        <v>75</v>
      </c>
      <c r="B31" s="62"/>
      <c r="C31" s="62"/>
      <c r="D31" s="63"/>
      <c r="E31" s="52">
        <f>E29-E30</f>
        <v>-162788</v>
      </c>
      <c r="F31" s="53"/>
      <c r="G31" s="54"/>
      <c r="H31" s="54"/>
      <c r="I31" s="55"/>
      <c r="J31" s="54"/>
      <c r="K31" s="46"/>
      <c r="L31" s="55"/>
      <c r="M31" s="46"/>
      <c r="N31" s="47"/>
    </row>
    <row r="32" spans="1:28" s="48" customFormat="1" ht="9.75" customHeight="1" x14ac:dyDescent="0.2">
      <c r="A32" s="64" t="s">
        <v>76</v>
      </c>
      <c r="B32" s="64"/>
      <c r="C32" s="64"/>
      <c r="D32" s="64"/>
      <c r="E32" s="65">
        <f>-42312</f>
        <v>-42312</v>
      </c>
      <c r="F32" s="65"/>
      <c r="G32" s="54"/>
      <c r="H32" s="54"/>
      <c r="I32" s="55"/>
      <c r="J32" s="54"/>
      <c r="K32" s="46"/>
      <c r="L32" s="55"/>
      <c r="M32" s="46"/>
      <c r="N32" s="47"/>
    </row>
    <row r="33" spans="1:14" s="48" customFormat="1" ht="9.75" customHeight="1" x14ac:dyDescent="0.2">
      <c r="A33" s="64" t="s">
        <v>77</v>
      </c>
      <c r="B33" s="64"/>
      <c r="C33" s="64"/>
      <c r="D33" s="64"/>
      <c r="E33" s="65">
        <f>-70444</f>
        <v>-70444</v>
      </c>
      <c r="F33" s="65"/>
      <c r="G33" s="54"/>
      <c r="H33" s="54"/>
      <c r="I33" s="55"/>
      <c r="J33" s="54"/>
      <c r="K33" s="46"/>
      <c r="L33" s="55"/>
      <c r="M33" s="46"/>
      <c r="N33" s="47"/>
    </row>
    <row r="34" spans="1:14" s="48" customFormat="1" ht="9.75" customHeight="1" x14ac:dyDescent="0.2">
      <c r="A34" s="64" t="s">
        <v>78</v>
      </c>
      <c r="B34" s="64"/>
      <c r="C34" s="64"/>
      <c r="D34" s="64"/>
      <c r="E34" s="65">
        <f>-26618</f>
        <v>-26618</v>
      </c>
      <c r="F34" s="65"/>
      <c r="G34" s="54"/>
      <c r="H34" s="54"/>
      <c r="I34" s="55"/>
      <c r="J34" s="54"/>
      <c r="K34" s="46"/>
      <c r="L34" s="55"/>
      <c r="M34" s="46"/>
      <c r="N34" s="47"/>
    </row>
    <row r="35" spans="1:14" s="48" customFormat="1" ht="9.75" customHeight="1" x14ac:dyDescent="0.2">
      <c r="A35" s="64" t="s">
        <v>79</v>
      </c>
      <c r="B35" s="64"/>
      <c r="C35" s="64"/>
      <c r="D35" s="64"/>
      <c r="E35" s="65">
        <v>7642</v>
      </c>
      <c r="F35" s="65"/>
      <c r="G35" s="54"/>
      <c r="H35" s="54"/>
      <c r="I35" s="55"/>
      <c r="J35" s="54"/>
      <c r="K35" s="46"/>
      <c r="L35" s="55"/>
      <c r="M35" s="46"/>
      <c r="N35" s="47"/>
    </row>
    <row r="36" spans="1:14" s="48" customFormat="1" ht="9.75" customHeight="1" x14ac:dyDescent="0.2">
      <c r="A36" s="66" t="s">
        <v>80</v>
      </c>
      <c r="B36" s="66"/>
      <c r="C36" s="66"/>
      <c r="D36" s="66"/>
      <c r="E36" s="67">
        <f>E32+E33+E34+E35+E31</f>
        <v>-294520</v>
      </c>
      <c r="F36" s="67"/>
      <c r="G36" s="54"/>
      <c r="H36" s="54"/>
      <c r="I36" s="55"/>
      <c r="J36" s="54"/>
      <c r="K36" s="46"/>
      <c r="L36" s="55"/>
      <c r="M36" s="46"/>
      <c r="N36" s="47"/>
    </row>
    <row r="37" spans="1:14" s="48" customFormat="1" ht="9.75" customHeight="1" x14ac:dyDescent="0.2">
      <c r="A37" s="66" t="s">
        <v>81</v>
      </c>
      <c r="B37" s="66"/>
      <c r="C37" s="66"/>
      <c r="D37" s="66"/>
      <c r="E37" s="67">
        <f>E36</f>
        <v>-294520</v>
      </c>
      <c r="F37" s="67"/>
      <c r="G37" s="54"/>
      <c r="H37" s="54"/>
      <c r="I37" s="55"/>
      <c r="J37" s="54"/>
      <c r="K37" s="46"/>
      <c r="L37" s="55"/>
      <c r="M37" s="46"/>
      <c r="N37" s="47"/>
    </row>
    <row r="38" spans="1:14" s="48" customFormat="1" ht="9.75" customHeight="1" x14ac:dyDescent="0.2">
      <c r="A38" s="64" t="s">
        <v>82</v>
      </c>
      <c r="B38" s="64"/>
      <c r="C38" s="64"/>
      <c r="D38" s="64"/>
      <c r="E38" s="65">
        <v>55992</v>
      </c>
      <c r="F38" s="65"/>
      <c r="G38" s="54"/>
      <c r="H38" s="54"/>
      <c r="I38" s="55"/>
      <c r="J38" s="54"/>
      <c r="K38" s="46"/>
      <c r="L38" s="55"/>
      <c r="M38" s="46"/>
      <c r="N38" s="47"/>
    </row>
    <row r="39" spans="1:14" s="48" customFormat="1" ht="16.5" customHeight="1" x14ac:dyDescent="0.2">
      <c r="A39" s="66" t="s">
        <v>83</v>
      </c>
      <c r="B39" s="66"/>
      <c r="C39" s="66"/>
      <c r="D39" s="66"/>
      <c r="E39" s="67">
        <f>E37-E38</f>
        <v>-350512</v>
      </c>
      <c r="F39" s="67"/>
      <c r="G39" s="54"/>
      <c r="H39" s="54"/>
      <c r="I39" s="55"/>
      <c r="J39" s="54"/>
      <c r="K39" s="46"/>
      <c r="L39" s="55"/>
      <c r="M39" s="46"/>
      <c r="N39" s="47"/>
    </row>
  </sheetData>
  <mergeCells count="71">
    <mergeCell ref="C1:X1"/>
    <mergeCell ref="AA6:AA8"/>
    <mergeCell ref="AB6:AB8"/>
    <mergeCell ref="I7:I8"/>
    <mergeCell ref="J7:J8"/>
    <mergeCell ref="K7:K8"/>
    <mergeCell ref="L7:L8"/>
    <mergeCell ref="M6:P6"/>
    <mergeCell ref="M7:N7"/>
    <mergeCell ref="O7:O8"/>
    <mergeCell ref="P7:P8"/>
    <mergeCell ref="U7:V7"/>
    <mergeCell ref="W7:X7"/>
    <mergeCell ref="I6:L6"/>
    <mergeCell ref="Q7:R7"/>
    <mergeCell ref="S7:T7"/>
    <mergeCell ref="C2:X2"/>
    <mergeCell ref="C3:X3"/>
    <mergeCell ref="C4:X4"/>
    <mergeCell ref="C5:P5"/>
    <mergeCell ref="A26:F26"/>
    <mergeCell ref="A6:A8"/>
    <mergeCell ref="C7:C8"/>
    <mergeCell ref="D7:D8"/>
    <mergeCell ref="E7:F7"/>
    <mergeCell ref="B7:B8"/>
    <mergeCell ref="G14:G23"/>
    <mergeCell ref="H14:H23"/>
    <mergeCell ref="G7:G8"/>
    <mergeCell ref="H6:H8"/>
    <mergeCell ref="B6:G6"/>
    <mergeCell ref="A27:F27"/>
    <mergeCell ref="A28:D28"/>
    <mergeCell ref="E28:F28"/>
    <mergeCell ref="A29:D29"/>
    <mergeCell ref="E29:F29"/>
    <mergeCell ref="A30:D30"/>
    <mergeCell ref="E30:F30"/>
    <mergeCell ref="A31:D31"/>
    <mergeCell ref="E31:F31"/>
    <mergeCell ref="A32:D32"/>
    <mergeCell ref="E32:F32"/>
    <mergeCell ref="A33:D33"/>
    <mergeCell ref="E33:F33"/>
    <mergeCell ref="A34:D34"/>
    <mergeCell ref="E34:F34"/>
    <mergeCell ref="A35:D35"/>
    <mergeCell ref="E35:F35"/>
    <mergeCell ref="A39:D39"/>
    <mergeCell ref="E39:F39"/>
    <mergeCell ref="A36:D36"/>
    <mergeCell ref="E36:F36"/>
    <mergeCell ref="A37:D37"/>
    <mergeCell ref="E37:F37"/>
    <mergeCell ref="A38:D38"/>
    <mergeCell ref="E38:F38"/>
    <mergeCell ref="AA10:AA12"/>
    <mergeCell ref="AB10:AB12"/>
    <mergeCell ref="Y7:Z7"/>
    <mergeCell ref="Q6:Z6"/>
    <mergeCell ref="I10:I12"/>
    <mergeCell ref="J10:J12"/>
    <mergeCell ref="K10:K12"/>
    <mergeCell ref="Q10:Q12"/>
    <mergeCell ref="R10:R12"/>
    <mergeCell ref="S10:S12"/>
    <mergeCell ref="T10:T12"/>
    <mergeCell ref="W10:W11"/>
    <mergeCell ref="X10:X11"/>
    <mergeCell ref="Y10:Y12"/>
    <mergeCell ref="Z10:Z12"/>
  </mergeCells>
  <pageMargins left="0.15748031496062992" right="0.15748031496062992" top="0.27559055118110237" bottom="0.15748031496062992" header="0.27559055118110237" footer="0.15748031496062992"/>
  <pageSetup paperSize="9" scale="4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объявление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2016-04-05T03:26:15Z</dcterms:modified>
</cp:coreProperties>
</file>